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6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drawings/drawing118.xml" ContentType="application/vnd.openxmlformats-officedocument.drawingml.chartshapes+xml"/>
  <Override PartName="/xl/comments1.xml" ContentType="application/vnd.openxmlformats-officedocument.spreadsheetml.comments+xml"/>
  <Override PartName="/xl/drawings/drawing119.xml" ContentType="application/vnd.openxmlformats-officedocument.drawing+xml"/>
  <Override PartName="/xl/charts/chart60.xml" ContentType="application/vnd.openxmlformats-officedocument.drawingml.chart+xml"/>
  <Override PartName="/xl/drawings/drawing1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
    </mc:Choice>
  </mc:AlternateContent>
  <bookViews>
    <workbookView xWindow="0" yWindow="0" windowWidth="25596" windowHeight="9180" tabRatio="994"/>
  </bookViews>
  <sheets>
    <sheet name="Contents" sheetId="65" r:id="rId1"/>
    <sheet name="F1" sheetId="2" r:id="rId2"/>
    <sheet name="F2" sheetId="6" r:id="rId3"/>
    <sheet name="F3" sheetId="11" r:id="rId4"/>
    <sheet name="F4" sheetId="9" r:id="rId5"/>
    <sheet name="F5" sheetId="21" r:id="rId6"/>
    <sheet name="F6" sheetId="22" r:id="rId7"/>
    <sheet name="F7" sheetId="14" r:id="rId8"/>
    <sheet name="F8" sheetId="24" r:id="rId9"/>
    <sheet name="F9" sheetId="27" r:id="rId10"/>
    <sheet name="F10" sheetId="31" r:id="rId11"/>
    <sheet name="F11" sheetId="76" r:id="rId12"/>
    <sheet name="F12" sheetId="33" r:id="rId13"/>
    <sheet name="F1b" sheetId="80" r:id="rId14"/>
    <sheet name="F2b" sheetId="81" r:id="rId15"/>
    <sheet name="F3b" sheetId="82" r:id="rId16"/>
    <sheet name="F4b" sheetId="83" r:id="rId17"/>
    <sheet name="F5b" sheetId="84" r:id="rId18"/>
    <sheet name="F6b" sheetId="85" r:id="rId19"/>
    <sheet name="F7b" sheetId="86" r:id="rId20"/>
    <sheet name="F8b" sheetId="87" r:id="rId21"/>
    <sheet name="F9b" sheetId="88" r:id="rId22"/>
    <sheet name="F10b" sheetId="89" r:id="rId23"/>
    <sheet name="F11b" sheetId="90" r:id="rId24"/>
    <sheet name="F12b" sheetId="91" r:id="rId25"/>
    <sheet name="FA1" sheetId="5" r:id="rId26"/>
    <sheet name="FA2" sheetId="54" r:id="rId27"/>
    <sheet name="FA3" sheetId="10" r:id="rId28"/>
    <sheet name="FA4" sheetId="23" r:id="rId29"/>
    <sheet name="FA5" sheetId="8" r:id="rId30"/>
    <sheet name="FA6" sheetId="25" r:id="rId31"/>
    <sheet name="FA7" sheetId="16" r:id="rId32"/>
    <sheet name="FA8" sheetId="12" r:id="rId33"/>
    <sheet name="FA9" sheetId="18" r:id="rId34"/>
    <sheet name="FA10" sheetId="29" r:id="rId35"/>
    <sheet name="FA11" sheetId="28" r:id="rId36"/>
    <sheet name="FA12" sheetId="15" r:id="rId37"/>
    <sheet name="FA13" sheetId="30" r:id="rId38"/>
    <sheet name="FA14" sheetId="17" r:id="rId39"/>
    <sheet name="FA15" sheetId="26" r:id="rId40"/>
    <sheet name="FA16" sheetId="43" r:id="rId41"/>
    <sheet name="FA17" sheetId="47" r:id="rId42"/>
    <sheet name="FA18" sheetId="48" r:id="rId43"/>
    <sheet name="FA19" sheetId="77" r:id="rId44"/>
    <sheet name="FA20" sheetId="78" r:id="rId45"/>
    <sheet name="FA21" sheetId="79" r:id="rId46"/>
    <sheet name="TA1" sheetId="39" r:id="rId47"/>
    <sheet name="TA2" sheetId="34" r:id="rId48"/>
    <sheet name="TA3" sheetId="36" r:id="rId49"/>
    <sheet name="TA4" sheetId="52" r:id="rId50"/>
    <sheet name="FB1" sheetId="57" r:id="rId51"/>
    <sheet name="FB2" sheetId="58" r:id="rId52"/>
    <sheet name="FB3" sheetId="60" r:id="rId53"/>
    <sheet name="FB4" sheetId="59" r:id="rId54"/>
    <sheet name="FB5" sheetId="61" r:id="rId55"/>
    <sheet name="FB6" sheetId="62" r:id="rId56"/>
    <sheet name="FB7" sheetId="64" r:id="rId57"/>
    <sheet name="FC1" sheetId="67" r:id="rId58"/>
    <sheet name="FC2" sheetId="68" r:id="rId59"/>
    <sheet name="FC3" sheetId="69" r:id="rId60"/>
    <sheet name="FC4" sheetId="70" r:id="rId61"/>
    <sheet name="FC5" sheetId="71" r:id="rId62"/>
    <sheet name="FC6" sheetId="73" r:id="rId63"/>
    <sheet name="FC7" sheetId="74" r:id="rId64"/>
    <sheet name="r_votinghistory" sheetId="1" r:id="rId65"/>
    <sheet name="r_elec" sheetId="3" r:id="rId66"/>
    <sheet name="r_elec2" sheetId="4" r:id="rId67"/>
    <sheet name="r_elec_parl" sheetId="53" r:id="rId68"/>
    <sheet name="r_gic" sheetId="42" r:id="rId69"/>
    <sheet name="r_votes" sheetId="7" r:id="rId70"/>
    <sheet name="r_coef" sheetId="19" r:id="rId71"/>
    <sheet name="r_error" sheetId="46" r:id="rId72"/>
    <sheet name="r_reason" sheetId="32" r:id="rId73"/>
    <sheet name="r_destats" sheetId="35" r:id="rId74"/>
    <sheet name="r_destats_inc" sheetId="44" r:id="rId75"/>
    <sheet name="r_comp" sheetId="55" r:id="rId76"/>
    <sheet name="r_vote_cses" sheetId="66" r:id="rId77"/>
    <sheet name="r_votediff_cses" sheetId="72" r:id="rId78"/>
    <sheet name="F10old" sheetId="75" r:id="rId79"/>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74" i="52" l="1"/>
  <c r="A73" i="52"/>
  <c r="A72" i="52"/>
  <c r="A71" i="52"/>
  <c r="A70" i="52"/>
  <c r="A69" i="52"/>
  <c r="A68" i="52"/>
  <c r="A67" i="52"/>
  <c r="A66" i="52"/>
  <c r="A65" i="52"/>
  <c r="A64" i="52"/>
  <c r="A63" i="52"/>
  <c r="A62" i="52"/>
  <c r="A61" i="52"/>
  <c r="A60" i="52"/>
  <c r="A59" i="52"/>
  <c r="A58" i="52"/>
  <c r="A57" i="52"/>
  <c r="A56" i="52"/>
  <c r="A55" i="52"/>
  <c r="A54" i="52"/>
  <c r="A53" i="52"/>
  <c r="A52" i="52"/>
  <c r="A50" i="52"/>
  <c r="A49" i="52"/>
  <c r="A48" i="52"/>
  <c r="A47" i="52"/>
  <c r="A46" i="52"/>
  <c r="A45" i="52"/>
  <c r="A44" i="52"/>
  <c r="A43" i="52"/>
  <c r="A42" i="52"/>
  <c r="A41" i="52"/>
  <c r="A40" i="52"/>
  <c r="A39" i="52"/>
  <c r="A38" i="52"/>
  <c r="A37" i="52"/>
  <c r="A36" i="52"/>
  <c r="A35" i="52"/>
  <c r="A34" i="52"/>
  <c r="A33" i="52"/>
  <c r="A32" i="52"/>
  <c r="A31" i="52"/>
  <c r="A30" i="52"/>
  <c r="A29" i="52"/>
  <c r="A28" i="52"/>
  <c r="A26" i="52"/>
  <c r="A25" i="52"/>
  <c r="A24" i="52"/>
  <c r="A23" i="52"/>
  <c r="A22" i="52"/>
  <c r="A21" i="52"/>
  <c r="A20" i="52"/>
  <c r="A19" i="52"/>
  <c r="A18" i="52"/>
  <c r="A17" i="52"/>
  <c r="A16" i="52"/>
  <c r="A15" i="52"/>
  <c r="A14" i="52"/>
  <c r="A13" i="52"/>
  <c r="A12" i="52"/>
  <c r="A11" i="52"/>
  <c r="A10" i="52"/>
  <c r="A9" i="52"/>
  <c r="A8" i="52"/>
  <c r="A7" i="52"/>
  <c r="A6" i="52"/>
  <c r="A5" i="52"/>
  <c r="A4" i="52"/>
  <c r="A25" i="36"/>
  <c r="A24" i="36"/>
  <c r="A23" i="36"/>
  <c r="A22" i="36"/>
  <c r="A21" i="36"/>
  <c r="A20" i="36"/>
  <c r="A19" i="36"/>
  <c r="A18" i="36"/>
  <c r="A17" i="36"/>
  <c r="A16" i="36"/>
  <c r="A15" i="36"/>
  <c r="A14" i="36"/>
  <c r="A13" i="36"/>
  <c r="A12" i="36"/>
  <c r="A11" i="36"/>
  <c r="A10" i="36"/>
  <c r="A9" i="36"/>
  <c r="A8" i="36"/>
  <c r="A7" i="36"/>
  <c r="A6" i="36"/>
  <c r="A5" i="36"/>
  <c r="A4" i="36"/>
  <c r="A3" i="36"/>
  <c r="Q6" i="1"/>
  <c r="F6" i="1"/>
  <c r="O19" i="1"/>
  <c r="G19" i="1"/>
  <c r="U12" i="7"/>
  <c r="T12" i="7"/>
  <c r="S12" i="7"/>
  <c r="R12" i="7"/>
  <c r="U11" i="7"/>
  <c r="T11" i="7"/>
  <c r="S11" i="7"/>
  <c r="R11" i="7"/>
  <c r="Q41" i="1"/>
  <c r="L41" i="1"/>
  <c r="H41" i="1"/>
  <c r="G41" i="1"/>
  <c r="F41" i="1"/>
  <c r="B41" i="1"/>
  <c r="D41" i="1"/>
  <c r="E41" i="1"/>
  <c r="Q40" i="1"/>
  <c r="L40" i="1"/>
  <c r="H40" i="1"/>
  <c r="G40" i="1"/>
  <c r="F40" i="1"/>
  <c r="D40" i="1"/>
  <c r="E40" i="1"/>
  <c r="Q39" i="1"/>
  <c r="L39" i="1"/>
  <c r="H39" i="1"/>
  <c r="G39" i="1"/>
  <c r="F39" i="1"/>
  <c r="D39" i="1"/>
  <c r="E39" i="1"/>
  <c r="Q38" i="1"/>
  <c r="L38" i="1"/>
  <c r="H38" i="1"/>
  <c r="G38" i="1"/>
  <c r="F38" i="1"/>
  <c r="D38" i="1"/>
  <c r="E38" i="1"/>
  <c r="Q37" i="1"/>
  <c r="L37" i="1"/>
  <c r="H37" i="1"/>
  <c r="G37" i="1"/>
  <c r="F37" i="1"/>
  <c r="D37" i="1"/>
  <c r="E37" i="1"/>
  <c r="Q36" i="1"/>
  <c r="L36" i="1"/>
  <c r="H36" i="1"/>
  <c r="G36" i="1"/>
  <c r="F36" i="1"/>
  <c r="D36" i="1"/>
  <c r="E36" i="1"/>
  <c r="Q35" i="1"/>
  <c r="L35" i="1"/>
  <c r="H35" i="1"/>
  <c r="G35" i="1"/>
  <c r="F35" i="1"/>
  <c r="L34" i="1"/>
  <c r="G34" i="1"/>
  <c r="D34" i="1"/>
  <c r="E34" i="1"/>
  <c r="Q33" i="1"/>
  <c r="Q42" i="1"/>
  <c r="H33" i="1"/>
  <c r="F33" i="1"/>
  <c r="D33" i="1"/>
  <c r="E33" i="1"/>
  <c r="L32" i="1"/>
  <c r="G32" i="1"/>
  <c r="D32" i="1"/>
  <c r="E32" i="1"/>
  <c r="L31" i="1"/>
  <c r="G31" i="1"/>
  <c r="D31" i="1"/>
  <c r="E31" i="1"/>
  <c r="L30" i="1"/>
  <c r="G30" i="1"/>
  <c r="L29" i="1"/>
  <c r="G29" i="1"/>
  <c r="D29" i="1"/>
  <c r="E29" i="1"/>
  <c r="L28" i="1"/>
  <c r="G28" i="1"/>
  <c r="L27" i="1"/>
  <c r="G27" i="1"/>
  <c r="H26" i="1"/>
  <c r="F26" i="1"/>
  <c r="D26" i="1"/>
  <c r="E26" i="1"/>
  <c r="Q25" i="1"/>
  <c r="L25" i="1"/>
  <c r="G25" i="1"/>
  <c r="Q24" i="1"/>
  <c r="H24" i="1"/>
  <c r="F24" i="1"/>
  <c r="Q23" i="1"/>
  <c r="L23" i="1"/>
  <c r="G23" i="1"/>
  <c r="L22" i="1"/>
  <c r="H22" i="1"/>
  <c r="G22" i="1"/>
  <c r="F22" i="1"/>
  <c r="D22" i="1"/>
  <c r="E22" i="1"/>
  <c r="Q21" i="1"/>
  <c r="L21" i="1"/>
  <c r="G21" i="1"/>
  <c r="Q20" i="1"/>
  <c r="L20" i="1"/>
  <c r="H20" i="1"/>
  <c r="G20" i="1"/>
  <c r="F20" i="1"/>
  <c r="L19" i="1"/>
  <c r="Q18" i="1"/>
  <c r="O18" i="1"/>
  <c r="F18" i="1"/>
  <c r="Q17" i="1"/>
  <c r="F17" i="1"/>
  <c r="O17" i="1"/>
  <c r="Q16" i="1"/>
  <c r="O16" i="1"/>
  <c r="F16" i="1"/>
  <c r="O15" i="1"/>
  <c r="D15" i="1"/>
  <c r="E15" i="1"/>
  <c r="Q14" i="1"/>
  <c r="F14" i="1"/>
  <c r="O14" i="1"/>
  <c r="Q13" i="1"/>
  <c r="F13" i="1"/>
  <c r="O13" i="1"/>
  <c r="Q12" i="1"/>
  <c r="F12" i="1"/>
  <c r="O12" i="1"/>
  <c r="Q11" i="1"/>
  <c r="F11" i="1"/>
  <c r="O11" i="1"/>
  <c r="Q10" i="1"/>
  <c r="O10" i="1"/>
  <c r="F10" i="1"/>
  <c r="Q9" i="1"/>
  <c r="F9" i="1"/>
  <c r="O9" i="1"/>
  <c r="O8" i="1"/>
  <c r="D8" i="1"/>
  <c r="E8" i="1"/>
  <c r="Q7" i="1"/>
  <c r="F7" i="1"/>
  <c r="O7" i="1"/>
  <c r="O6" i="1"/>
  <c r="P5" i="1"/>
  <c r="P6" i="1"/>
  <c r="P7" i="1"/>
  <c r="P8" i="1"/>
  <c r="P9" i="1"/>
  <c r="P10" i="1"/>
  <c r="P11" i="1"/>
  <c r="P12" i="1"/>
  <c r="P13" i="1"/>
  <c r="P14" i="1"/>
  <c r="P15" i="1"/>
  <c r="P16" i="1"/>
  <c r="P17" i="1"/>
  <c r="P18" i="1"/>
  <c r="O5" i="1"/>
  <c r="D5" i="1"/>
  <c r="E5" i="1"/>
  <c r="Q4" i="1"/>
  <c r="G4" i="1"/>
  <c r="O4" i="1"/>
  <c r="O3" i="1"/>
  <c r="D3" i="1"/>
  <c r="E3" i="1"/>
  <c r="I74" i="52"/>
  <c r="H74" i="52"/>
  <c r="G74" i="52"/>
  <c r="F74" i="52"/>
  <c r="E74" i="52"/>
  <c r="D74" i="52"/>
  <c r="C74" i="52"/>
  <c r="B74" i="52"/>
  <c r="I73" i="52"/>
  <c r="H73" i="52"/>
  <c r="G73" i="52"/>
  <c r="F73" i="52"/>
  <c r="E73" i="52"/>
  <c r="D73" i="52"/>
  <c r="C73" i="52"/>
  <c r="B73" i="52"/>
  <c r="I72" i="52"/>
  <c r="H72" i="52"/>
  <c r="G72" i="52"/>
  <c r="F72" i="52"/>
  <c r="E72" i="52"/>
  <c r="D72" i="52"/>
  <c r="C72" i="52"/>
  <c r="B72" i="52"/>
  <c r="I71" i="52"/>
  <c r="H71" i="52"/>
  <c r="G71" i="52"/>
  <c r="F71" i="52"/>
  <c r="E71" i="52"/>
  <c r="D71" i="52"/>
  <c r="C71" i="52"/>
  <c r="B71" i="52"/>
  <c r="I70" i="52"/>
  <c r="H70" i="52"/>
  <c r="G70" i="52"/>
  <c r="F70" i="52"/>
  <c r="E70" i="52"/>
  <c r="D70" i="52"/>
  <c r="C70" i="52"/>
  <c r="B70" i="52"/>
  <c r="I69" i="52"/>
  <c r="H69" i="52"/>
  <c r="G69" i="52"/>
  <c r="F69" i="52"/>
  <c r="E69" i="52"/>
  <c r="D69" i="52"/>
  <c r="C69" i="52"/>
  <c r="B69" i="52"/>
  <c r="I68" i="52"/>
  <c r="H68" i="52"/>
  <c r="G68" i="52"/>
  <c r="F68" i="52"/>
  <c r="E68" i="52"/>
  <c r="D68" i="52"/>
  <c r="C68" i="52"/>
  <c r="B68" i="52"/>
  <c r="I67" i="52"/>
  <c r="H67" i="52"/>
  <c r="G67" i="52"/>
  <c r="F67" i="52"/>
  <c r="E67" i="52"/>
  <c r="D67" i="52"/>
  <c r="C67" i="52"/>
  <c r="B67" i="52"/>
  <c r="I66" i="52"/>
  <c r="H66" i="52"/>
  <c r="G66" i="52"/>
  <c r="F66" i="52"/>
  <c r="E66" i="52"/>
  <c r="D66" i="52"/>
  <c r="C66" i="52"/>
  <c r="B66" i="52"/>
  <c r="I65" i="52"/>
  <c r="H65" i="52"/>
  <c r="G65" i="52"/>
  <c r="F65" i="52"/>
  <c r="E65" i="52"/>
  <c r="D65" i="52"/>
  <c r="C65" i="52"/>
  <c r="B65" i="52"/>
  <c r="I64" i="52"/>
  <c r="H64" i="52"/>
  <c r="G64" i="52"/>
  <c r="F64" i="52"/>
  <c r="E64" i="52"/>
  <c r="D64" i="52"/>
  <c r="C64" i="52"/>
  <c r="B64" i="52"/>
  <c r="I63" i="52"/>
  <c r="H63" i="52"/>
  <c r="G63" i="52"/>
  <c r="F63" i="52"/>
  <c r="E63" i="52"/>
  <c r="D63" i="52"/>
  <c r="C63" i="52"/>
  <c r="B63" i="52"/>
  <c r="I62" i="52"/>
  <c r="H62" i="52"/>
  <c r="G62" i="52"/>
  <c r="F62" i="52"/>
  <c r="E62" i="52"/>
  <c r="D62" i="52"/>
  <c r="C62" i="52"/>
  <c r="B62" i="52"/>
  <c r="I61" i="52"/>
  <c r="H61" i="52"/>
  <c r="G61" i="52"/>
  <c r="F61" i="52"/>
  <c r="E61" i="52"/>
  <c r="D61" i="52"/>
  <c r="C61" i="52"/>
  <c r="B61" i="52"/>
  <c r="I60" i="52"/>
  <c r="H60" i="52"/>
  <c r="G60" i="52"/>
  <c r="F60" i="52"/>
  <c r="E60" i="52"/>
  <c r="D60" i="52"/>
  <c r="C60" i="52"/>
  <c r="B60" i="52"/>
  <c r="I59" i="52"/>
  <c r="H59" i="52"/>
  <c r="G59" i="52"/>
  <c r="F59" i="52"/>
  <c r="E59" i="52"/>
  <c r="D59" i="52"/>
  <c r="C59" i="52"/>
  <c r="B59" i="52"/>
  <c r="I58" i="52"/>
  <c r="H58" i="52"/>
  <c r="G58" i="52"/>
  <c r="F58" i="52"/>
  <c r="E58" i="52"/>
  <c r="D58" i="52"/>
  <c r="C58" i="52"/>
  <c r="B58" i="52"/>
  <c r="I57" i="52"/>
  <c r="H57" i="52"/>
  <c r="G57" i="52"/>
  <c r="F57" i="52"/>
  <c r="E57" i="52"/>
  <c r="D57" i="52"/>
  <c r="C57" i="52"/>
  <c r="B57" i="52"/>
  <c r="I56" i="52"/>
  <c r="H56" i="52"/>
  <c r="G56" i="52"/>
  <c r="F56" i="52"/>
  <c r="E56" i="52"/>
  <c r="D56" i="52"/>
  <c r="C56" i="52"/>
  <c r="B56" i="52"/>
  <c r="I55" i="52"/>
  <c r="H55" i="52"/>
  <c r="G55" i="52"/>
  <c r="F55" i="52"/>
  <c r="E55" i="52"/>
  <c r="D55" i="52"/>
  <c r="C55" i="52"/>
  <c r="B55" i="52"/>
  <c r="I54" i="52"/>
  <c r="H54" i="52"/>
  <c r="G54" i="52"/>
  <c r="F54" i="52"/>
  <c r="E54" i="52"/>
  <c r="D54" i="52"/>
  <c r="C54" i="52"/>
  <c r="B54" i="52"/>
  <c r="I53" i="52"/>
  <c r="H53" i="52"/>
  <c r="G53" i="52"/>
  <c r="F53" i="52"/>
  <c r="E53" i="52"/>
  <c r="D53" i="52"/>
  <c r="C53" i="52"/>
  <c r="B53" i="52"/>
  <c r="I52" i="52"/>
  <c r="H52" i="52"/>
  <c r="G52" i="52"/>
  <c r="F52" i="52"/>
  <c r="E52" i="52"/>
  <c r="D52" i="52"/>
  <c r="C52" i="52"/>
  <c r="B52" i="52"/>
  <c r="I50" i="52"/>
  <c r="H50" i="52"/>
  <c r="G50" i="52"/>
  <c r="F50" i="52"/>
  <c r="E50" i="52"/>
  <c r="D50" i="52"/>
  <c r="C50" i="52"/>
  <c r="B50" i="52"/>
  <c r="I49" i="52"/>
  <c r="H49" i="52"/>
  <c r="G49" i="52"/>
  <c r="F49" i="52"/>
  <c r="E49" i="52"/>
  <c r="D49" i="52"/>
  <c r="C49" i="52"/>
  <c r="B49" i="52"/>
  <c r="I48" i="52"/>
  <c r="H48" i="52"/>
  <c r="G48" i="52"/>
  <c r="F48" i="52"/>
  <c r="E48" i="52"/>
  <c r="D48" i="52"/>
  <c r="C48" i="52"/>
  <c r="B48" i="52"/>
  <c r="I47" i="52"/>
  <c r="H47" i="52"/>
  <c r="G47" i="52"/>
  <c r="F47" i="52"/>
  <c r="E47" i="52"/>
  <c r="D47" i="52"/>
  <c r="C47" i="52"/>
  <c r="B47" i="52"/>
  <c r="I46" i="52"/>
  <c r="H46" i="52"/>
  <c r="G46" i="52"/>
  <c r="F46" i="52"/>
  <c r="E46" i="52"/>
  <c r="D46" i="52"/>
  <c r="C46" i="52"/>
  <c r="B46" i="52"/>
  <c r="I45" i="52"/>
  <c r="H45" i="52"/>
  <c r="G45" i="52"/>
  <c r="F45" i="52"/>
  <c r="E45" i="52"/>
  <c r="D45" i="52"/>
  <c r="C45" i="52"/>
  <c r="B45" i="52"/>
  <c r="I44" i="52"/>
  <c r="H44" i="52"/>
  <c r="G44" i="52"/>
  <c r="F44" i="52"/>
  <c r="E44" i="52"/>
  <c r="D44" i="52"/>
  <c r="C44" i="52"/>
  <c r="B44" i="52"/>
  <c r="I43" i="52"/>
  <c r="H43" i="52"/>
  <c r="G43" i="52"/>
  <c r="F43" i="52"/>
  <c r="E43" i="52"/>
  <c r="D43" i="52"/>
  <c r="C43" i="52"/>
  <c r="B43" i="52"/>
  <c r="I42" i="52"/>
  <c r="H42" i="52"/>
  <c r="G42" i="52"/>
  <c r="F42" i="52"/>
  <c r="E42" i="52"/>
  <c r="D42" i="52"/>
  <c r="C42" i="52"/>
  <c r="B42" i="52"/>
  <c r="I41" i="52"/>
  <c r="H41" i="52"/>
  <c r="G41" i="52"/>
  <c r="F41" i="52"/>
  <c r="E41" i="52"/>
  <c r="D41" i="52"/>
  <c r="C41" i="52"/>
  <c r="B41" i="52"/>
  <c r="I40" i="52"/>
  <c r="H40" i="52"/>
  <c r="G40" i="52"/>
  <c r="F40" i="52"/>
  <c r="E40" i="52"/>
  <c r="D40" i="52"/>
  <c r="C40" i="52"/>
  <c r="B40" i="52"/>
  <c r="I39" i="52"/>
  <c r="H39" i="52"/>
  <c r="G39" i="52"/>
  <c r="F39" i="52"/>
  <c r="E39" i="52"/>
  <c r="D39" i="52"/>
  <c r="C39" i="52"/>
  <c r="B39" i="52"/>
  <c r="I38" i="52"/>
  <c r="H38" i="52"/>
  <c r="G38" i="52"/>
  <c r="F38" i="52"/>
  <c r="E38" i="52"/>
  <c r="D38" i="52"/>
  <c r="C38" i="52"/>
  <c r="B38" i="52"/>
  <c r="I37" i="52"/>
  <c r="H37" i="52"/>
  <c r="G37" i="52"/>
  <c r="F37" i="52"/>
  <c r="E37" i="52"/>
  <c r="D37" i="52"/>
  <c r="C37" i="52"/>
  <c r="B37" i="52"/>
  <c r="I36" i="52"/>
  <c r="H36" i="52"/>
  <c r="G36" i="52"/>
  <c r="F36" i="52"/>
  <c r="E36" i="52"/>
  <c r="D36" i="52"/>
  <c r="C36" i="52"/>
  <c r="B36" i="52"/>
  <c r="I35" i="52"/>
  <c r="H35" i="52"/>
  <c r="G35" i="52"/>
  <c r="F35" i="52"/>
  <c r="E35" i="52"/>
  <c r="D35" i="52"/>
  <c r="C35" i="52"/>
  <c r="B35" i="52"/>
  <c r="I34" i="52"/>
  <c r="H34" i="52"/>
  <c r="G34" i="52"/>
  <c r="F34" i="52"/>
  <c r="E34" i="52"/>
  <c r="D34" i="52"/>
  <c r="C34" i="52"/>
  <c r="B34" i="52"/>
  <c r="I33" i="52"/>
  <c r="H33" i="52"/>
  <c r="G33" i="52"/>
  <c r="F33" i="52"/>
  <c r="E33" i="52"/>
  <c r="D33" i="52"/>
  <c r="C33" i="52"/>
  <c r="B33" i="52"/>
  <c r="I32" i="52"/>
  <c r="H32" i="52"/>
  <c r="G32" i="52"/>
  <c r="F32" i="52"/>
  <c r="E32" i="52"/>
  <c r="D32" i="52"/>
  <c r="C32" i="52"/>
  <c r="B32" i="52"/>
  <c r="I31" i="52"/>
  <c r="H31" i="52"/>
  <c r="G31" i="52"/>
  <c r="F31" i="52"/>
  <c r="E31" i="52"/>
  <c r="D31" i="52"/>
  <c r="C31" i="52"/>
  <c r="B31" i="52"/>
  <c r="I30" i="52"/>
  <c r="H30" i="52"/>
  <c r="G30" i="52"/>
  <c r="F30" i="52"/>
  <c r="E30" i="52"/>
  <c r="D30" i="52"/>
  <c r="C30" i="52"/>
  <c r="B30" i="52"/>
  <c r="I29" i="52"/>
  <c r="H29" i="52"/>
  <c r="G29" i="52"/>
  <c r="F29" i="52"/>
  <c r="E29" i="52"/>
  <c r="D29" i="52"/>
  <c r="C29" i="52"/>
  <c r="B29" i="52"/>
  <c r="I28" i="52"/>
  <c r="H28" i="52"/>
  <c r="G28" i="52"/>
  <c r="F28" i="52"/>
  <c r="E28" i="52"/>
  <c r="D28" i="52"/>
  <c r="C28" i="52"/>
  <c r="B28" i="52"/>
  <c r="I26" i="52"/>
  <c r="H26" i="52"/>
  <c r="G26" i="52"/>
  <c r="F26" i="52"/>
  <c r="E26" i="52"/>
  <c r="D26" i="52"/>
  <c r="C26" i="52"/>
  <c r="B26" i="52"/>
  <c r="I25" i="52"/>
  <c r="H25" i="52"/>
  <c r="G25" i="52"/>
  <c r="F25" i="52"/>
  <c r="E25" i="52"/>
  <c r="D25" i="52"/>
  <c r="C25" i="52"/>
  <c r="B25" i="52"/>
  <c r="I24" i="52"/>
  <c r="H24" i="52"/>
  <c r="G24" i="52"/>
  <c r="F24" i="52"/>
  <c r="E24" i="52"/>
  <c r="D24" i="52"/>
  <c r="C24" i="52"/>
  <c r="B24" i="52"/>
  <c r="I23" i="52"/>
  <c r="H23" i="52"/>
  <c r="G23" i="52"/>
  <c r="F23" i="52"/>
  <c r="E23" i="52"/>
  <c r="D23" i="52"/>
  <c r="C23" i="52"/>
  <c r="B23" i="52"/>
  <c r="I22" i="52"/>
  <c r="H22" i="52"/>
  <c r="G22" i="52"/>
  <c r="F22" i="52"/>
  <c r="E22" i="52"/>
  <c r="D22" i="52"/>
  <c r="C22" i="52"/>
  <c r="B22" i="52"/>
  <c r="I21" i="52"/>
  <c r="H21" i="52"/>
  <c r="G21" i="52"/>
  <c r="F21" i="52"/>
  <c r="E21" i="52"/>
  <c r="D21" i="52"/>
  <c r="C21" i="52"/>
  <c r="B21" i="52"/>
  <c r="I20" i="52"/>
  <c r="H20" i="52"/>
  <c r="G20" i="52"/>
  <c r="F20" i="52"/>
  <c r="E20" i="52"/>
  <c r="D20" i="52"/>
  <c r="C20" i="52"/>
  <c r="B20" i="52"/>
  <c r="I19" i="52"/>
  <c r="H19" i="52"/>
  <c r="G19" i="52"/>
  <c r="F19" i="52"/>
  <c r="E19" i="52"/>
  <c r="D19" i="52"/>
  <c r="C19" i="52"/>
  <c r="B19" i="52"/>
  <c r="I18" i="52"/>
  <c r="H18" i="52"/>
  <c r="G18" i="52"/>
  <c r="F18" i="52"/>
  <c r="E18" i="52"/>
  <c r="D18" i="52"/>
  <c r="C18" i="52"/>
  <c r="B18" i="52"/>
  <c r="I17" i="52"/>
  <c r="H17" i="52"/>
  <c r="G17" i="52"/>
  <c r="F17" i="52"/>
  <c r="E17" i="52"/>
  <c r="D17" i="52"/>
  <c r="C17" i="52"/>
  <c r="B17" i="52"/>
  <c r="I16" i="52"/>
  <c r="H16" i="52"/>
  <c r="G16" i="52"/>
  <c r="F16" i="52"/>
  <c r="E16" i="52"/>
  <c r="D16" i="52"/>
  <c r="C16" i="52"/>
  <c r="B16" i="52"/>
  <c r="I15" i="52"/>
  <c r="H15" i="52"/>
  <c r="G15" i="52"/>
  <c r="F15" i="52"/>
  <c r="E15" i="52"/>
  <c r="D15" i="52"/>
  <c r="C15" i="52"/>
  <c r="B15" i="52"/>
  <c r="I14" i="52"/>
  <c r="H14" i="52"/>
  <c r="G14" i="52"/>
  <c r="F14" i="52"/>
  <c r="E14" i="52"/>
  <c r="D14" i="52"/>
  <c r="C14" i="52"/>
  <c r="B14" i="52"/>
  <c r="I13" i="52"/>
  <c r="H13" i="52"/>
  <c r="G13" i="52"/>
  <c r="F13" i="52"/>
  <c r="E13" i="52"/>
  <c r="D13" i="52"/>
  <c r="C13" i="52"/>
  <c r="B13" i="52"/>
  <c r="I12" i="52"/>
  <c r="H12" i="52"/>
  <c r="G12" i="52"/>
  <c r="F12" i="52"/>
  <c r="E12" i="52"/>
  <c r="D12" i="52"/>
  <c r="C12" i="52"/>
  <c r="B12" i="52"/>
  <c r="I11" i="52"/>
  <c r="H11" i="52"/>
  <c r="G11" i="52"/>
  <c r="F11" i="52"/>
  <c r="E11" i="52"/>
  <c r="D11" i="52"/>
  <c r="C11" i="52"/>
  <c r="B11" i="52"/>
  <c r="I10" i="52"/>
  <c r="H10" i="52"/>
  <c r="G10" i="52"/>
  <c r="F10" i="52"/>
  <c r="E10" i="52"/>
  <c r="D10" i="52"/>
  <c r="C10" i="52"/>
  <c r="B10" i="52"/>
  <c r="I9" i="52"/>
  <c r="H9" i="52"/>
  <c r="G9" i="52"/>
  <c r="F9" i="52"/>
  <c r="E9" i="52"/>
  <c r="D9" i="52"/>
  <c r="C9" i="52"/>
  <c r="B9" i="52"/>
  <c r="I8" i="52"/>
  <c r="H8" i="52"/>
  <c r="G8" i="52"/>
  <c r="F8" i="52"/>
  <c r="E8" i="52"/>
  <c r="D8" i="52"/>
  <c r="C8" i="52"/>
  <c r="B8" i="52"/>
  <c r="I7" i="52"/>
  <c r="H7" i="52"/>
  <c r="G7" i="52"/>
  <c r="F7" i="52"/>
  <c r="E7" i="52"/>
  <c r="D7" i="52"/>
  <c r="C7" i="52"/>
  <c r="B7" i="52"/>
  <c r="I6" i="52"/>
  <c r="H6" i="52"/>
  <c r="G6" i="52"/>
  <c r="F6" i="52"/>
  <c r="E6" i="52"/>
  <c r="D6" i="52"/>
  <c r="C6" i="52"/>
  <c r="B6" i="52"/>
  <c r="I5" i="52"/>
  <c r="H5" i="52"/>
  <c r="G5" i="52"/>
  <c r="F5" i="52"/>
  <c r="E5" i="52"/>
  <c r="D5" i="52"/>
  <c r="C5" i="52"/>
  <c r="B5" i="52"/>
  <c r="I4" i="52"/>
  <c r="H4" i="52"/>
  <c r="G4" i="52"/>
  <c r="F4" i="52"/>
  <c r="E4" i="52"/>
  <c r="D4" i="52"/>
  <c r="C4" i="52"/>
  <c r="B4" i="52"/>
  <c r="I25" i="36"/>
  <c r="H25" i="36"/>
  <c r="G25" i="36"/>
  <c r="F25" i="36"/>
  <c r="E25" i="36"/>
  <c r="D25" i="36"/>
  <c r="C25" i="36"/>
  <c r="B25" i="36"/>
  <c r="I24" i="36"/>
  <c r="H24" i="36"/>
  <c r="G24" i="36"/>
  <c r="F24" i="36"/>
  <c r="E24" i="36"/>
  <c r="D24" i="36"/>
  <c r="C24" i="36"/>
  <c r="B24" i="36"/>
  <c r="I23" i="36"/>
  <c r="H23" i="36"/>
  <c r="G23" i="36"/>
  <c r="F23" i="36"/>
  <c r="E23" i="36"/>
  <c r="D23" i="36"/>
  <c r="C23" i="36"/>
  <c r="B23" i="36"/>
  <c r="I22" i="36"/>
  <c r="H22" i="36"/>
  <c r="G22" i="36"/>
  <c r="F22" i="36"/>
  <c r="E22" i="36"/>
  <c r="D22" i="36"/>
  <c r="C22" i="36"/>
  <c r="B22" i="36"/>
  <c r="I21" i="36"/>
  <c r="H21" i="36"/>
  <c r="G21" i="36"/>
  <c r="F21" i="36"/>
  <c r="E21" i="36"/>
  <c r="D21" i="36"/>
  <c r="C21" i="36"/>
  <c r="B21" i="36"/>
  <c r="I20" i="36"/>
  <c r="H20" i="36"/>
  <c r="G20" i="36"/>
  <c r="F20" i="36"/>
  <c r="E20" i="36"/>
  <c r="D20" i="36"/>
  <c r="C20" i="36"/>
  <c r="B20" i="36"/>
  <c r="I19" i="36"/>
  <c r="H19" i="36"/>
  <c r="G19" i="36"/>
  <c r="F19" i="36"/>
  <c r="E19" i="36"/>
  <c r="D19" i="36"/>
  <c r="C19" i="36"/>
  <c r="B19" i="36"/>
  <c r="I18" i="36"/>
  <c r="H18" i="36"/>
  <c r="G18" i="36"/>
  <c r="F18" i="36"/>
  <c r="E18" i="36"/>
  <c r="D18" i="36"/>
  <c r="C18" i="36"/>
  <c r="B18" i="36"/>
  <c r="I17" i="36"/>
  <c r="H17" i="36"/>
  <c r="G17" i="36"/>
  <c r="F17" i="36"/>
  <c r="E17" i="36"/>
  <c r="D17" i="36"/>
  <c r="C17" i="36"/>
  <c r="B17" i="36"/>
  <c r="I16" i="36"/>
  <c r="H16" i="36"/>
  <c r="G16" i="36"/>
  <c r="F16" i="36"/>
  <c r="E16" i="36"/>
  <c r="D16" i="36"/>
  <c r="C16" i="36"/>
  <c r="B16" i="36"/>
  <c r="I15" i="36"/>
  <c r="H15" i="36"/>
  <c r="G15" i="36"/>
  <c r="F15" i="36"/>
  <c r="E15" i="36"/>
  <c r="D15" i="36"/>
  <c r="C15" i="36"/>
  <c r="B15" i="36"/>
  <c r="I14" i="36"/>
  <c r="H14" i="36"/>
  <c r="G14" i="36"/>
  <c r="F14" i="36"/>
  <c r="E14" i="36"/>
  <c r="D14" i="36"/>
  <c r="C14" i="36"/>
  <c r="B14" i="36"/>
  <c r="I13" i="36"/>
  <c r="H13" i="36"/>
  <c r="G13" i="36"/>
  <c r="F13" i="36"/>
  <c r="E13" i="36"/>
  <c r="D13" i="36"/>
  <c r="C13" i="36"/>
  <c r="B13" i="36"/>
  <c r="I12" i="36"/>
  <c r="H12" i="36"/>
  <c r="G12" i="36"/>
  <c r="F12" i="36"/>
  <c r="E12" i="36"/>
  <c r="D12" i="36"/>
  <c r="C12" i="36"/>
  <c r="B12" i="36"/>
  <c r="I11" i="36"/>
  <c r="H11" i="36"/>
  <c r="G11" i="36"/>
  <c r="F11" i="36"/>
  <c r="E11" i="36"/>
  <c r="D11" i="36"/>
  <c r="C11" i="36"/>
  <c r="B11" i="36"/>
  <c r="I10" i="36"/>
  <c r="H10" i="36"/>
  <c r="G10" i="36"/>
  <c r="F10" i="36"/>
  <c r="E10" i="36"/>
  <c r="D10" i="36"/>
  <c r="C10" i="36"/>
  <c r="B10" i="36"/>
  <c r="I9" i="36"/>
  <c r="H9" i="36"/>
  <c r="G9" i="36"/>
  <c r="F9" i="36"/>
  <c r="E9" i="36"/>
  <c r="D9" i="36"/>
  <c r="C9" i="36"/>
  <c r="B9" i="36"/>
  <c r="I8" i="36"/>
  <c r="H8" i="36"/>
  <c r="G8" i="36"/>
  <c r="F8" i="36"/>
  <c r="E8" i="36"/>
  <c r="D8" i="36"/>
  <c r="C8" i="36"/>
  <c r="B8" i="36"/>
  <c r="I7" i="36"/>
  <c r="H7" i="36"/>
  <c r="G7" i="36"/>
  <c r="F7" i="36"/>
  <c r="E7" i="36"/>
  <c r="D7" i="36"/>
  <c r="C7" i="36"/>
  <c r="B7" i="36"/>
  <c r="I6" i="36"/>
  <c r="H6" i="36"/>
  <c r="G6" i="36"/>
  <c r="F6" i="36"/>
  <c r="E6" i="36"/>
  <c r="D6" i="36"/>
  <c r="C6" i="36"/>
  <c r="B6" i="36"/>
  <c r="I5" i="36"/>
  <c r="H5" i="36"/>
  <c r="G5" i="36"/>
  <c r="F5" i="36"/>
  <c r="E5" i="36"/>
  <c r="D5" i="36"/>
  <c r="C5" i="36"/>
  <c r="B5" i="36"/>
  <c r="I4" i="36"/>
  <c r="H4" i="36"/>
  <c r="G4" i="36"/>
  <c r="F4" i="36"/>
  <c r="E4" i="36"/>
  <c r="D4" i="36"/>
  <c r="C4" i="36"/>
  <c r="B4" i="36"/>
  <c r="I3" i="36"/>
  <c r="H3" i="36"/>
  <c r="G3" i="36"/>
  <c r="F3" i="36"/>
  <c r="E3" i="36"/>
  <c r="D3" i="36"/>
  <c r="C3" i="36"/>
  <c r="B3" i="36"/>
</calcChain>
</file>

<file path=xl/comments1.xml><?xml version="1.0" encoding="utf-8"?>
<comments xmlns="http://schemas.openxmlformats.org/spreadsheetml/2006/main">
  <authors>
    <author>Marc</author>
  </authors>
  <commentList>
    <comment ref="B1" authorId="0" shapeId="0">
      <text>
        <r>
          <rPr>
            <b/>
            <sz val="10"/>
            <color rgb="FF000000"/>
            <rFont val="Tahoma"/>
            <family val="2"/>
          </rPr>
          <t>Marc:</t>
        </r>
        <r>
          <rPr>
            <sz val="10"/>
            <color rgb="FF000000"/>
            <rFont val="Tahoma"/>
            <family val="2"/>
          </rPr>
          <t xml:space="preserve">
</t>
        </r>
        <r>
          <rPr>
            <sz val="10"/>
            <color rgb="FF000000"/>
            <rFont val="Calibri"/>
            <family val="2"/>
          </rPr>
          <t>Sources: Ipeadata, except 1950 and 1960 from Censo Demográfico 1960, IBGE, https://biblioteca.ibge.gov.br/index.php/biblioteca-catalogo?view=detalhes&amp;id=284480.</t>
        </r>
      </text>
    </comment>
    <comment ref="E1" authorId="0" shapeId="0">
      <text>
        <r>
          <rPr>
            <b/>
            <sz val="10"/>
            <color rgb="FF000000"/>
            <rFont val="Tahoma"/>
            <family val="2"/>
          </rPr>
          <t>Marc:</t>
        </r>
        <r>
          <rPr>
            <sz val="10"/>
            <color rgb="FF000000"/>
            <rFont val="Tahoma"/>
            <family val="2"/>
          </rPr>
          <t xml:space="preserve">
</t>
        </r>
        <r>
          <rPr>
            <sz val="10"/>
            <color rgb="FF000000"/>
            <rFont val="Tahoma"/>
            <family val="2"/>
          </rPr>
          <t>The voting age population for 1988-2018 (16 and over) is proxied by the population aged 15 and over.</t>
        </r>
      </text>
    </comment>
    <comment ref="B41" authorId="0" shapeId="0">
      <text>
        <r>
          <rPr>
            <b/>
            <sz val="10"/>
            <color rgb="FF000000"/>
            <rFont val="Tahoma"/>
            <family val="2"/>
          </rPr>
          <t>Marc:</t>
        </r>
        <r>
          <rPr>
            <sz val="10"/>
            <color rgb="FF000000"/>
            <rFont val="Tahoma"/>
            <family val="2"/>
          </rPr>
          <t xml:space="preserve">
</t>
        </r>
        <r>
          <rPr>
            <sz val="10"/>
            <color rgb="FF000000"/>
            <rFont val="Tahoma"/>
            <family val="2"/>
          </rPr>
          <t>Refers to literacy rate for the 2nd trimester of 2017 from PNAD survey.</t>
        </r>
      </text>
    </comment>
  </commentList>
</comments>
</file>

<file path=xl/sharedStrings.xml><?xml version="1.0" encoding="utf-8"?>
<sst xmlns="http://schemas.openxmlformats.org/spreadsheetml/2006/main" count="791" uniqueCount="437">
  <si>
    <t>1824-1891</t>
  </si>
  <si>
    <t>1891-1934</t>
  </si>
  <si>
    <t>1946-1967</t>
  </si>
  <si>
    <t>1967-1988</t>
  </si>
  <si>
    <t>18*</t>
  </si>
  <si>
    <t>1937-1946</t>
  </si>
  <si>
    <t>1934-1937</t>
  </si>
  <si>
    <t>Source</t>
  </si>
  <si>
    <t>Parliamentary</t>
  </si>
  <si>
    <t>Year</t>
  </si>
  <si>
    <t>Voter
Turnout</t>
  </si>
  <si>
    <t>Total
vote</t>
  </si>
  <si>
    <t>Registration</t>
  </si>
  <si>
    <t>Voting
age
population</t>
  </si>
  <si>
    <t>Presidential</t>
  </si>
  <si>
    <t>Voting age population turnout</t>
  </si>
  <si>
    <t xml:space="preserve">Literacy rate 
(pop aged 15+) </t>
  </si>
  <si>
    <t>International IDEA (https://www.idea.int/)</t>
  </si>
  <si>
    <t>Voters in presidential elections (% of population). Source: Love (1970). Note: 1886 is last session of imperial parliament.</t>
  </si>
  <si>
    <t>Total population 
Source: IBGE - Censo (linear interpolation of inter-census years)</t>
  </si>
  <si>
    <t xml:space="preserve">Literacy rate 
(voting age population) </t>
  </si>
  <si>
    <t>Literates (number)</t>
  </si>
  <si>
    <t>IBGE (Censo)</t>
  </si>
  <si>
    <t>Population 15+
(IBGE Census, interpolations &amp; projections, AEB)</t>
  </si>
  <si>
    <t>Voting
age
population (18+)</t>
  </si>
  <si>
    <t>IBGE (Censo) &amp; Love (1970) Table 1</t>
  </si>
  <si>
    <t>year</t>
  </si>
  <si>
    <t>pt</t>
  </si>
  <si>
    <t>left</t>
  </si>
  <si>
    <t>right</t>
  </si>
  <si>
    <t>other</t>
  </si>
  <si>
    <t>agerec_1</t>
  </si>
  <si>
    <t>agerec_2</t>
  </si>
  <si>
    <t>agerec_3</t>
  </si>
  <si>
    <t>educ_1</t>
  </si>
  <si>
    <t>educ_2</t>
  </si>
  <si>
    <t>educ_3</t>
  </si>
  <si>
    <t>geduc_1</t>
  </si>
  <si>
    <t>geduc_2</t>
  </si>
  <si>
    <t>geduc_3</t>
  </si>
  <si>
    <t>ginc_1</t>
  </si>
  <si>
    <t>ginc_2</t>
  </si>
  <si>
    <t>ginc_3</t>
  </si>
  <si>
    <t>race_Black</t>
  </si>
  <si>
    <t>race_Brown</t>
  </si>
  <si>
    <t>race_Other</t>
  </si>
  <si>
    <t>race_White</t>
  </si>
  <si>
    <t>region_North___Centre_West</t>
  </si>
  <si>
    <t>region_Northeast</t>
  </si>
  <si>
    <t>region_South</t>
  </si>
  <si>
    <t>region_Southeast</t>
  </si>
  <si>
    <t>religion_1</t>
  </si>
  <si>
    <t>religion_2</t>
  </si>
  <si>
    <t>religion_3</t>
  </si>
  <si>
    <t>religion_5</t>
  </si>
  <si>
    <t>rural_0</t>
  </si>
  <si>
    <t>rural_1</t>
  </si>
  <si>
    <t>sex_0</t>
  </si>
  <si>
    <t>sex_1</t>
  </si>
  <si>
    <t>occup_Inactive</t>
  </si>
  <si>
    <t>occup_Self</t>
  </si>
  <si>
    <t>inc_</t>
  </si>
  <si>
    <t>inc_2</t>
  </si>
  <si>
    <t>inc_3</t>
  </si>
  <si>
    <t>inc_4</t>
  </si>
  <si>
    <t>inc_5</t>
  </si>
  <si>
    <t>educ2_</t>
  </si>
  <si>
    <t>educ2_2</t>
  </si>
  <si>
    <t>educ2_3</t>
  </si>
  <si>
    <t>educ2_4</t>
  </si>
  <si>
    <t>educ2_5</t>
  </si>
  <si>
    <t>regne_</t>
  </si>
  <si>
    <t>regne_2</t>
  </si>
  <si>
    <t>regne_3</t>
  </si>
  <si>
    <t>regne_4</t>
  </si>
  <si>
    <t>regne_5</t>
  </si>
  <si>
    <t>sex_</t>
  </si>
  <si>
    <t>sex_2</t>
  </si>
  <si>
    <t>sex_3</t>
  </si>
  <si>
    <t>sex_4</t>
  </si>
  <si>
    <t>sex_5</t>
  </si>
  <si>
    <t>rural_</t>
  </si>
  <si>
    <t>rural_2</t>
  </si>
  <si>
    <t>rural_3</t>
  </si>
  <si>
    <t>rural_4</t>
  </si>
  <si>
    <t>rural_5</t>
  </si>
  <si>
    <t>occup1_</t>
  </si>
  <si>
    <t>occup1_2</t>
  </si>
  <si>
    <t>occup1_3</t>
  </si>
  <si>
    <t>occup1_4</t>
  </si>
  <si>
    <t>occup3_</t>
  </si>
  <si>
    <t>occup3_2</t>
  </si>
  <si>
    <t>occup3_3</t>
  </si>
  <si>
    <t>occup3_4</t>
  </si>
  <si>
    <t>relignp_</t>
  </si>
  <si>
    <t>relignp_2</t>
  </si>
  <si>
    <t>relignp_3</t>
  </si>
  <si>
    <t>relignp_4</t>
  </si>
  <si>
    <t>racenw_</t>
  </si>
  <si>
    <t>racenw_2</t>
  </si>
  <si>
    <t>racenw_3</t>
  </si>
  <si>
    <t>racenw_4</t>
  </si>
  <si>
    <t>zero</t>
  </si>
  <si>
    <t>educ_</t>
  </si>
  <si>
    <t>educ_4</t>
  </si>
  <si>
    <t>educ_5</t>
  </si>
  <si>
    <t>age1_</t>
  </si>
  <si>
    <t>age1_2</t>
  </si>
  <si>
    <t>age1_3</t>
  </si>
  <si>
    <t>age1_4</t>
  </si>
  <si>
    <t>age1_5</t>
  </si>
  <si>
    <t xml:space="preserve">Anudrio estatistico do Brasil: Ano 111-1937 (Rio, 1937), p. 831 </t>
  </si>
  <si>
    <t>Employment</t>
  </si>
  <si>
    <t>Security</t>
  </si>
  <si>
    <t>Education</t>
  </si>
  <si>
    <t>Other</t>
  </si>
  <si>
    <t>Bottom 50%</t>
  </si>
  <si>
    <t>Middle 40%</t>
  </si>
  <si>
    <t>Top 10%</t>
  </si>
  <si>
    <t>CESOP</t>
  </si>
  <si>
    <t>Datafolha (00211)</t>
  </si>
  <si>
    <t>Datafolha (00378)</t>
  </si>
  <si>
    <t>Datafolha (00870)</t>
  </si>
  <si>
    <t>Datafolha (02498)</t>
  </si>
  <si>
    <t>Datafolha (02551)</t>
  </si>
  <si>
    <t>Datafolha (03351)</t>
  </si>
  <si>
    <t>Datafolha (03893)</t>
  </si>
  <si>
    <t>Datafolha (04618)</t>
  </si>
  <si>
    <t>variable</t>
  </si>
  <si>
    <t>Age: 20-40</t>
  </si>
  <si>
    <t>Age: 40-60</t>
  </si>
  <si>
    <t>Age: 60+</t>
  </si>
  <si>
    <t>Education: Primary</t>
  </si>
  <si>
    <t>Education: Secondary</t>
  </si>
  <si>
    <t>Education: Tertiary</t>
  </si>
  <si>
    <t>Gender: Man</t>
  </si>
  <si>
    <t>Location: Rural areas</t>
  </si>
  <si>
    <t>Occupation: Inactive / Unemployed</t>
  </si>
  <si>
    <t>Occupation: Self-employed / Employer</t>
  </si>
  <si>
    <t>Occupation: Wage earner</t>
  </si>
  <si>
    <t>Region: North / Centre-West</t>
  </si>
  <si>
    <t>Region: Northeast</t>
  </si>
  <si>
    <t>Region: South</t>
  </si>
  <si>
    <t>Region: Southeast</t>
  </si>
  <si>
    <t>Religion: Catholic</t>
  </si>
  <si>
    <t>Religion: No religion</t>
  </si>
  <si>
    <t>Religion: Other</t>
  </si>
  <si>
    <t>Religion: Protestant</t>
  </si>
  <si>
    <t>Race: Black</t>
  </si>
  <si>
    <t>Race: Brown</t>
  </si>
  <si>
    <t>Race: Other</t>
  </si>
  <si>
    <t>Race: White</t>
  </si>
  <si>
    <t>value1989</t>
  </si>
  <si>
    <t>value1994</t>
  </si>
  <si>
    <t>value1998</t>
  </si>
  <si>
    <t>value2002</t>
  </si>
  <si>
    <t>value2006</t>
  </si>
  <si>
    <t>value2010</t>
  </si>
  <si>
    <t>value2014</t>
  </si>
  <si>
    <t>value2018</t>
  </si>
  <si>
    <t>p</t>
  </si>
  <si>
    <t>gr</t>
  </si>
  <si>
    <t>mean</t>
  </si>
  <si>
    <t>occup_Inactive___Unemployed</t>
  </si>
  <si>
    <t>occup_Wage_earner</t>
  </si>
  <si>
    <t>ginc</t>
  </si>
  <si>
    <t>pmdb</t>
  </si>
  <si>
    <t>psdb</t>
  </si>
  <si>
    <t>race_1</t>
  </si>
  <si>
    <t>race_2</t>
  </si>
  <si>
    <t>race_3</t>
  </si>
  <si>
    <t>race_4</t>
  </si>
  <si>
    <t>region_1</t>
  </si>
  <si>
    <t>region_2</t>
  </si>
  <si>
    <t>region_3</t>
  </si>
  <si>
    <t>region_4</t>
  </si>
  <si>
    <t>sex</t>
  </si>
  <si>
    <t>.5120755</t>
  </si>
  <si>
    <t>.5395483</t>
  </si>
  <si>
    <t>.5371549</t>
  </si>
  <si>
    <t>.5006039</t>
  </si>
  <si>
    <t>.5418216</t>
  </si>
  <si>
    <t>.5662501</t>
  </si>
  <si>
    <t>.4704853</t>
  </si>
  <si>
    <t>.5453703</t>
  </si>
  <si>
    <t>.5449837</t>
  </si>
  <si>
    <t>.446429</t>
  </si>
  <si>
    <t>.5336469</t>
  </si>
  <si>
    <t>.5718105</t>
  </si>
  <si>
    <t>.4399712</t>
  </si>
  <si>
    <t>.5236441</t>
  </si>
  <si>
    <t>.5477569</t>
  </si>
  <si>
    <t>.4110911</t>
  </si>
  <si>
    <t>.5430756</t>
  </si>
  <si>
    <t>.5989799</t>
  </si>
  <si>
    <t>.4207293</t>
  </si>
  <si>
    <t>.5319099</t>
  </si>
  <si>
    <t>.5862194</t>
  </si>
  <si>
    <t>.423187</t>
  </si>
  <si>
    <t>.5153414</t>
  </si>
  <si>
    <t>.5851416</t>
  </si>
  <si>
    <t>educ</t>
  </si>
  <si>
    <t>geduc</t>
  </si>
  <si>
    <t>qinc</t>
  </si>
  <si>
    <t>agerec</t>
  </si>
  <si>
    <t>marital</t>
  </si>
  <si>
    <t>emp</t>
  </si>
  <si>
    <t>religion</t>
  </si>
  <si>
    <t>Q1</t>
  </si>
  <si>
    <t>Q2</t>
  </si>
  <si>
    <t>Q3</t>
  </si>
  <si>
    <t>Q4</t>
  </si>
  <si>
    <t>Q5</t>
  </si>
  <si>
    <t>50+</t>
  </si>
  <si>
    <t>Variable</t>
  </si>
  <si>
    <t>2002</t>
  </si>
  <si>
    <t>2006</t>
  </si>
  <si>
    <t>2010</t>
  </si>
  <si>
    <t>2014</t>
  </si>
  <si>
    <t>2018</t>
  </si>
  <si>
    <t>Value</t>
  </si>
  <si>
    <t>race</t>
  </si>
  <si>
    <t>id</t>
  </si>
  <si>
    <t>Party Letter</t>
  </si>
  <si>
    <t>univ_1</t>
  </si>
  <si>
    <t>univ_2</t>
  </si>
  <si>
    <t>univ_3</t>
  </si>
  <si>
    <t>educ1_1</t>
  </si>
  <si>
    <t>educ1_2</t>
  </si>
  <si>
    <t>educ1_3</t>
  </si>
  <si>
    <t>educ2_1</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</si>
  <si>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</si>
  <si>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</si>
  <si>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</si>
  <si>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</si>
  <si>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</si>
  <si>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</si>
  <si>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</si>
  <si>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</si>
  <si>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</si>
  <si>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</si>
  <si>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</si>
  <si>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</si>
  <si>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</si>
  <si>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</si>
  <si>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</si>
  <si>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</si>
  <si>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</si>
  <si>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</si>
  <si>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</si>
  <si>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</si>
  <si>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</si>
  <si>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agerec1_1</t>
  </si>
  <si>
    <t>agerec1_2</t>
  </si>
  <si>
    <t>agerec1_3</t>
  </si>
  <si>
    <t>agerec2_1</t>
  </si>
  <si>
    <t>agerec2_2</t>
  </si>
  <si>
    <t>agerec2_3</t>
  </si>
  <si>
    <t>agerec3_1</t>
  </si>
  <si>
    <t>agerec3_2</t>
  </si>
  <si>
    <t>agerec3_3</t>
  </si>
  <si>
    <t>sex1_1</t>
  </si>
  <si>
    <t>sex1_2</t>
  </si>
  <si>
    <t>sex1_3</t>
  </si>
  <si>
    <t>religion1_1</t>
  </si>
  <si>
    <t>religion1_2</t>
  </si>
  <si>
    <t>religion1_3</t>
  </si>
  <si>
    <t>religion2_1</t>
  </si>
  <si>
    <t>religion2_2</t>
  </si>
  <si>
    <t>religion2_3</t>
  </si>
  <si>
    <t>religion3_1</t>
  </si>
  <si>
    <t>religion3_2</t>
  </si>
  <si>
    <t>religion3_3</t>
  </si>
  <si>
    <t>race1_1</t>
  </si>
  <si>
    <t>race1_2</t>
  </si>
  <si>
    <t>race1_3</t>
  </si>
  <si>
    <t>race2_1</t>
  </si>
  <si>
    <t>race2_2</t>
  </si>
  <si>
    <t>race2_3</t>
  </si>
  <si>
    <t>race3_1</t>
  </si>
  <si>
    <t>race3_2</t>
  </si>
  <si>
    <t>race3_3</t>
  </si>
  <si>
    <t>race4_1</t>
  </si>
  <si>
    <t>race4_2</t>
  </si>
  <si>
    <t>race4_3</t>
  </si>
  <si>
    <t>oui</t>
  </si>
  <si>
    <t>non</t>
  </si>
  <si>
    <t>20-29</t>
  </si>
  <si>
    <t>30-49</t>
  </si>
  <si>
    <t>Seul</t>
  </si>
  <si>
    <t>Marrié</t>
  </si>
  <si>
    <t>Actifs</t>
  </si>
  <si>
    <t>Inactifs</t>
  </si>
  <si>
    <t>Protestants</t>
  </si>
  <si>
    <t>Musulmans</t>
  </si>
  <si>
    <t>Autres</t>
  </si>
  <si>
    <t>Main figures</t>
  </si>
  <si>
    <t>Figure 1</t>
  </si>
  <si>
    <t>Literacy and political participation in Brazil, 1872-2018</t>
  </si>
  <si>
    <t>Figure 2</t>
  </si>
  <si>
    <t>Figure 3</t>
  </si>
  <si>
    <t>Vote for PT by income group</t>
  </si>
  <si>
    <t>Figure 4</t>
  </si>
  <si>
    <t>Vote for PT by education level</t>
  </si>
  <si>
    <t>Figure 5</t>
  </si>
  <si>
    <t>Vote for PT among low-income earners</t>
  </si>
  <si>
    <t>Figure 6</t>
  </si>
  <si>
    <t>Figure 7</t>
  </si>
  <si>
    <t>Figure 8</t>
  </si>
  <si>
    <t>Vote for PT in the Northeast region</t>
  </si>
  <si>
    <t>Figure 9</t>
  </si>
  <si>
    <t>Vote for PT among rural areas</t>
  </si>
  <si>
    <t>Figure 10</t>
  </si>
  <si>
    <t>Figure 11</t>
  </si>
  <si>
    <t>Figure 12</t>
  </si>
  <si>
    <t>Reasons determining candidate choice in the 2018 presidential election by income group</t>
  </si>
  <si>
    <t>Appendix A - Structure of the vote for the PT</t>
  </si>
  <si>
    <t>Figure A1</t>
  </si>
  <si>
    <t>Figure A2</t>
  </si>
  <si>
    <t>Figure A3</t>
  </si>
  <si>
    <t>Vote for PT by education group</t>
  </si>
  <si>
    <t>Figure A4</t>
  </si>
  <si>
    <t>Vote for PT among lower educated voters</t>
  </si>
  <si>
    <t>Figure A5</t>
  </si>
  <si>
    <t>Vote for PT by age group</t>
  </si>
  <si>
    <t>Figure A6</t>
  </si>
  <si>
    <t>Vote for PT among young voters</t>
  </si>
  <si>
    <t>Figure A7</t>
  </si>
  <si>
    <t>Vote for PT by location</t>
  </si>
  <si>
    <t>Figure A8</t>
  </si>
  <si>
    <t>Figure A9</t>
  </si>
  <si>
    <t>Vote for PT by occupation</t>
  </si>
  <si>
    <t>Figure A10</t>
  </si>
  <si>
    <t>Vote for PT among wage earners</t>
  </si>
  <si>
    <t>Figure A11</t>
  </si>
  <si>
    <t>Vote for PT among the unemployed / inactive</t>
  </si>
  <si>
    <t>Figure A12</t>
  </si>
  <si>
    <t>Vote for PT by religious affiliation</t>
  </si>
  <si>
    <t>Figure A13</t>
  </si>
  <si>
    <t>Vote for PT among non-protestants</t>
  </si>
  <si>
    <t>Figure A14</t>
  </si>
  <si>
    <t>Vote for PT by gender</t>
  </si>
  <si>
    <t>Figure A15</t>
  </si>
  <si>
    <t>Vote for PT among women</t>
  </si>
  <si>
    <t>Figure A16</t>
  </si>
  <si>
    <t>Growth incidence curve in Brazil, 2002-2014</t>
  </si>
  <si>
    <t>Figure A17</t>
  </si>
  <si>
    <t>Figure A18</t>
  </si>
  <si>
    <t>Vote for PT among primary educated voters</t>
  </si>
  <si>
    <t>Figure A19</t>
  </si>
  <si>
    <t>Figure A20</t>
  </si>
  <si>
    <t>Figure A21</t>
  </si>
  <si>
    <t>Table A1</t>
  </si>
  <si>
    <t>The evolution of suffrage in Brazil since independence</t>
  </si>
  <si>
    <t>Table A2</t>
  </si>
  <si>
    <t>Survey data sources</t>
  </si>
  <si>
    <t>Table A3</t>
  </si>
  <si>
    <t>Complete descriptive statistics</t>
  </si>
  <si>
    <t>Table A4</t>
  </si>
  <si>
    <t>Complete descriptive statistics by income group</t>
  </si>
  <si>
    <t>Appendix B - Structure of the Brazilian population</t>
  </si>
  <si>
    <t>Figure B1</t>
  </si>
  <si>
    <t>Educational composition of income groups, 1989</t>
  </si>
  <si>
    <t>Figure B2</t>
  </si>
  <si>
    <t>Educational composition of income groups, 2018</t>
  </si>
  <si>
    <t>Figure B3</t>
  </si>
  <si>
    <t>Regional composition of income groups, 1989</t>
  </si>
  <si>
    <t>Figure B4</t>
  </si>
  <si>
    <t>Regional composition of income groups, 2018</t>
  </si>
  <si>
    <t>Figure B5</t>
  </si>
  <si>
    <t>Rural-urban composition of income groups, 1989</t>
  </si>
  <si>
    <t>Figure B6</t>
  </si>
  <si>
    <t>Rural-urban composition of income groups, 2018</t>
  </si>
  <si>
    <t>Figure B7</t>
  </si>
  <si>
    <t>Racial composition of income groups, 2018</t>
  </si>
  <si>
    <t>Appendix C - Structure of the vote for the PT (CSES dataset)</t>
  </si>
  <si>
    <t>Figure C1</t>
  </si>
  <si>
    <t>Figure C2</t>
  </si>
  <si>
    <t>Vote for PT by income quintile</t>
  </si>
  <si>
    <t>Figure C3</t>
  </si>
  <si>
    <t>Figure C4</t>
  </si>
  <si>
    <t>Vote for PT by racial affiliation</t>
  </si>
  <si>
    <t>Figure C5</t>
  </si>
  <si>
    <t>Figure C6</t>
  </si>
  <si>
    <t>Vote for PT among Whites</t>
  </si>
  <si>
    <t>Figure C7</t>
  </si>
  <si>
    <t>Vote for PT among non-Catholic Christians</t>
  </si>
  <si>
    <t>Table A1 - The evolution of suffrage in Brazil since independence</t>
  </si>
  <si>
    <t>Table A2 - Survey data sources</t>
  </si>
  <si>
    <t>Table A3 - Complete descriptive statistics</t>
  </si>
  <si>
    <t>Table A4 - Complete descriptive statistics by income group</t>
  </si>
  <si>
    <t>Bottom 50 %</t>
  </si>
  <si>
    <t>Middle 40 %</t>
  </si>
  <si>
    <t>Top 10 %</t>
  </si>
  <si>
    <t>Constitutional 
period</t>
  </si>
  <si>
    <t>Minimum 
voting age</t>
  </si>
  <si>
    <t>Gender 
requirement</t>
  </si>
  <si>
    <t xml:space="preserve">Income 
requirement </t>
  </si>
  <si>
    <t xml:space="preserve">Literacy 
requirement </t>
  </si>
  <si>
    <t>Secrecy</t>
  </si>
  <si>
    <t>Compulsory</t>
  </si>
  <si>
    <t>Direct elections</t>
  </si>
  <si>
    <t>Survey</t>
  </si>
  <si>
    <t>Sample size</t>
  </si>
  <si>
    <t>Primary</t>
  </si>
  <si>
    <t>Secondary</t>
  </si>
  <si>
    <t>Tertiary</t>
  </si>
  <si>
    <t>Women</t>
  </si>
  <si>
    <t>Men</t>
  </si>
  <si>
    <t>Black</t>
  </si>
  <si>
    <t>Brown</t>
  </si>
  <si>
    <t>Others</t>
  </si>
  <si>
    <t>White</t>
  </si>
  <si>
    <t>Postgraduate</t>
  </si>
  <si>
    <t>No religion</t>
  </si>
  <si>
    <t>Catholic</t>
  </si>
  <si>
    <t>Note 1: *Since 1988 voting is optional for persons aged 16 and 17. The income requirement refers to periods when only persons earning above a given income threshold could vote. Until 1891 this was defined at 200 milréis. The gender requirement indicates periods when only males could vote. The literacy requirement refers to periods when only persons who could read and write were eligible to vote. Secrecy refers to anonymous voting. Compulsory refers to periods when voting was obligatory among eligible citizens. Direct elections refer to periods when registered voters could directly elect their representatives. Sources: Authors’ elaboration based on data from Love (1970) and Political Database of the Americas (PDBA), Center for Latin American Studies, Georgetown University.</t>
  </si>
  <si>
    <t>Note 2: According to the 1890 Census the illiterate population made up 74% of the population aged 15 and over (see Figure 1). There were 684,448 literate women, which comprised about 12% of the voting age population in 1890 (see https://biblioteca.ibge.gov.br/visualizacao/livros/liv25487.pdf). If we assume the same proportion of illiterates among persons aged 25 and over, and assume that all slaves (about 16% of the population in 1870; see T. Piketty. Capital and Ideology, Harvard University Press, 2020) were illiterate, the disenfranchised made up about 86% of the voting age population.</t>
  </si>
  <si>
    <t>1988-present</t>
  </si>
  <si>
    <r>
      <rPr>
        <b/>
        <sz val="11"/>
        <rFont val="Arial"/>
        <family val="2"/>
      </rPr>
      <t>Source</t>
    </r>
    <r>
      <rPr>
        <sz val="11"/>
        <rFont val="Arial"/>
        <family val="2"/>
      </rPr>
      <t xml:space="preserve">: authors' elaboration.
</t>
    </r>
    <r>
      <rPr>
        <b/>
        <sz val="11"/>
        <rFont val="Arial"/>
        <family val="2"/>
      </rPr>
      <t>Note</t>
    </r>
    <r>
      <rPr>
        <sz val="11"/>
        <rFont val="Arial"/>
        <family val="2"/>
      </rPr>
      <t>: all surveys were conducted by the Datafolha institute
(http://datafolha.folha.uol.com.br/) and are available upon request from the Centro
de Estudos de Opinião Pública (CESOP, https://www.cesop.unicamp.br/por). CESOP survey references in parenthesis.</t>
    </r>
  </si>
  <si>
    <t>Chapter 14. "Democracy and the Politicization of Inequality in Brazil, 1989-2018"
Amory GETHIN, Marc MORGAN
Appendix: Figures, tables and raw results</t>
  </si>
  <si>
    <t>Vote for PT among non-Whites, 2018</t>
  </si>
  <si>
    <t>Presidential election results in Brazil, 1989-2018</t>
  </si>
  <si>
    <t>Vote for PT by income group in Brazil, 1989-2018</t>
  </si>
  <si>
    <t>Vote for PT by education level in Brazil, 1989-2018</t>
  </si>
  <si>
    <t>Vote for PT by region in Brazil, 1989-2018</t>
  </si>
  <si>
    <t>Vote for PT among protestants in Brazil, 1989-2018</t>
  </si>
  <si>
    <t>The education cleavage in Brazil, 1989-2018</t>
  </si>
  <si>
    <t>Vote and revenue in Brazil, 1989-2018</t>
  </si>
  <si>
    <t>The regional cleavage in Brazil, 1989-2018</t>
  </si>
  <si>
    <t>The urban-rural cleavage in Brazil, 1989-2018</t>
  </si>
  <si>
    <t>The racial cleavage in Brazil, 2018</t>
  </si>
  <si>
    <t>Parliamentary election results in Brazil, 1990-2018 (First round)</t>
  </si>
  <si>
    <t>Presidential election results in Brazil, 1989-2018 (First round)</t>
  </si>
  <si>
    <t>Vote for PT by race, 2018</t>
  </si>
  <si>
    <r>
      <rPr>
        <b/>
        <sz val="11"/>
        <rFont val="Arial"/>
        <family val="2"/>
      </rPr>
      <t>Source</t>
    </r>
    <r>
      <rPr>
        <sz val="11"/>
        <rFont val="Arial"/>
        <family val="2"/>
      </rPr>
      <t xml:space="preserve">: authors' computations using Brazilian political attitudes surveys.
</t>
    </r>
    <r>
      <rPr>
        <b/>
        <sz val="11"/>
        <rFont val="Arial"/>
        <family val="2"/>
      </rPr>
      <t>Note</t>
    </r>
    <r>
      <rPr>
        <sz val="11"/>
        <rFont val="Arial"/>
        <family val="2"/>
      </rPr>
      <t xml:space="preserve">: the table shows descriptive statistics for selected available variables. </t>
    </r>
  </si>
  <si>
    <r>
      <rPr>
        <b/>
        <sz val="11"/>
        <rFont val="Arial"/>
        <family val="2"/>
      </rPr>
      <t>Source</t>
    </r>
    <r>
      <rPr>
        <sz val="11"/>
        <rFont val="Arial"/>
        <family val="2"/>
      </rPr>
      <t xml:space="preserve">: authors' computations using Brazilian political attitudes surveys.
</t>
    </r>
    <r>
      <rPr>
        <b/>
        <sz val="11"/>
        <rFont val="Arial"/>
        <family val="2"/>
      </rPr>
      <t>Note</t>
    </r>
    <r>
      <rPr>
        <sz val="11"/>
        <rFont val="Arial"/>
        <family val="2"/>
      </rPr>
      <t xml:space="preserve">: the table shows descriptive statistics for selected available variables by income group.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</si>
</sst>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
    <numFmt numFmtId="166" formatCode="General_)"/>
    <numFmt numFmtId="167" formatCode="0.000"/>
  </numFmts>
  <fonts count="14" x14ac:knownFonts="1">
    <font>
      <sz val="12"/>
      <color theme="1"/>
      <name val="Calibri"/>
      <family val="2"/>
      <scheme val="minor"/>
    </font>
    <font>
      <sz val="12"/>
      <color theme="1"/>
      <name val="Calibri"/>
      <family val="2"/>
      <scheme val="minor"/>
    </font>
    <font>
      <sz val="10"/>
      <color rgb="FF000000"/>
      <name val="Calibri"/>
      <family val="2"/>
    </font>
    <font>
      <sz val="11"/>
      <color theme="1"/>
      <name val="Calibri"/>
      <family val="2"/>
      <scheme val="minor"/>
    </font>
    <font>
      <sz val="10"/>
      <color rgb="FF000000"/>
      <name val="Tahoma"/>
      <family val="2"/>
    </font>
    <font>
      <b/>
      <sz val="10"/>
      <color rgb="FF000000"/>
      <name val="Tahoma"/>
      <family val="2"/>
    </font>
    <font>
      <u/>
      <sz val="12"/>
      <color theme="10"/>
      <name val="Calibri"/>
      <family val="2"/>
      <scheme val="minor"/>
    </font>
    <font>
      <sz val="8"/>
      <name val="Calibri"/>
      <family val="2"/>
      <scheme val="minor"/>
    </font>
    <font>
      <b/>
      <sz val="11"/>
      <name val="Arial"/>
      <family val="2"/>
    </font>
    <font>
      <sz val="11"/>
      <name val="Arial"/>
      <family val="2"/>
    </font>
    <font>
      <sz val="12"/>
      <color theme="1"/>
      <name val="Arial"/>
      <family val="2"/>
    </font>
    <font>
      <b/>
      <sz val="12"/>
      <color theme="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8"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7" tint="0.79995117038483843"/>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43">
    <xf numFmtId="0" fontId="0" fillId="0" borderId="0" xfId="0"/>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9" fontId="3" fillId="0" borderId="0" xfId="0" applyNumberFormat="1" applyFont="1" applyAlignment="1">
      <alignment horizontal="center" vertical="center"/>
    </xf>
    <xf numFmtId="9" fontId="0" fillId="0" borderId="0" xfId="2"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xf numFmtId="0" fontId="0" fillId="0" borderId="0" xfId="0" applyFont="1" applyAlignment="1">
      <alignment horizontal="center" vertical="center"/>
    </xf>
    <xf numFmtId="0" fontId="6" fillId="0" borderId="0" xfId="3"/>
    <xf numFmtId="9" fontId="0" fillId="0" borderId="0" xfId="2" applyFont="1" applyAlignment="1">
      <alignment horizontal="center"/>
    </xf>
    <xf numFmtId="9" fontId="0" fillId="0" borderId="0" xfId="0" applyNumberFormat="1" applyFont="1" applyAlignment="1">
      <alignment horizontal="center" vertical="center"/>
    </xf>
    <xf numFmtId="2" fontId="3" fillId="0" borderId="0" xfId="0" applyNumberFormat="1" applyFont="1" applyAlignment="1">
      <alignment horizontal="center" vertical="center"/>
    </xf>
    <xf numFmtId="3" fontId="0" fillId="0" borderId="0" xfId="0" applyNumberFormat="1" applyAlignment="1">
      <alignment horizontal="center"/>
    </xf>
    <xf numFmtId="2" fontId="0" fillId="0" borderId="0" xfId="0" applyNumberFormat="1" applyAlignment="1">
      <alignment horizontal="center"/>
    </xf>
    <xf numFmtId="9" fontId="1" fillId="0" borderId="0" xfId="2" applyFont="1" applyAlignment="1">
      <alignment horizontal="center" vertical="center"/>
    </xf>
    <xf numFmtId="165" fontId="1" fillId="0" borderId="0" xfId="2" applyNumberFormat="1" applyFont="1" applyAlignment="1">
      <alignment horizontal="center" vertical="center"/>
    </xf>
    <xf numFmtId="1" fontId="0" fillId="0" borderId="0" xfId="0" applyNumberFormat="1" applyFont="1" applyAlignment="1">
      <alignment horizontal="center" vertical="center"/>
    </xf>
    <xf numFmtId="10" fontId="3" fillId="0" borderId="0" xfId="0" applyNumberFormat="1" applyFont="1" applyAlignment="1">
      <alignment horizontal="center" vertical="center"/>
    </xf>
    <xf numFmtId="3" fontId="0" fillId="0" borderId="0" xfId="0" applyNumberFormat="1" applyFont="1" applyAlignment="1">
      <alignment horizontal="center"/>
    </xf>
    <xf numFmtId="3" fontId="0" fillId="0" borderId="0" xfId="0" applyNumberFormat="1" applyFont="1" applyAlignment="1">
      <alignment horizontal="center" vertical="center"/>
    </xf>
    <xf numFmtId="1" fontId="3" fillId="0" borderId="0" xfId="0" applyNumberFormat="1" applyFont="1" applyAlignment="1">
      <alignment horizontal="center" vertical="center"/>
    </xf>
    <xf numFmtId="9" fontId="3" fillId="0" borderId="0" xfId="2" applyFont="1" applyAlignment="1">
      <alignment horizontal="center" vertical="center"/>
    </xf>
    <xf numFmtId="166" fontId="0" fillId="0" borderId="0" xfId="0" applyNumberFormat="1" applyFont="1" applyAlignment="1">
      <alignment horizontal="center" vertical="center"/>
    </xf>
    <xf numFmtId="166" fontId="0" fillId="0" borderId="0" xfId="2" applyNumberFormat="1" applyFont="1" applyAlignment="1">
      <alignment horizontal="center" vertical="center"/>
    </xf>
    <xf numFmtId="165" fontId="3" fillId="0" borderId="0" xfId="0" applyNumberFormat="1" applyFont="1" applyAlignment="1">
      <alignment horizontal="center" vertical="center"/>
    </xf>
    <xf numFmtId="0" fontId="0" fillId="0" borderId="0" xfId="0" applyAlignment="1">
      <alignment horizontal="center" vertical="center" wrapText="1"/>
    </xf>
    <xf numFmtId="165" fontId="0" fillId="0" borderId="0" xfId="2" applyNumberFormat="1" applyFont="1" applyAlignment="1">
      <alignment horizontal="center" vertical="center"/>
    </xf>
    <xf numFmtId="0" fontId="0" fillId="0" borderId="0" xfId="2" applyNumberFormat="1" applyFon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3" fontId="3" fillId="0" borderId="0" xfId="0" applyNumberFormat="1" applyFont="1" applyAlignment="1">
      <alignment horizontal="center" vertical="center"/>
    </xf>
    <xf numFmtId="3" fontId="0" fillId="0" borderId="0" xfId="0" applyNumberForma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4" xfId="0" applyFont="1" applyBorder="1" applyAlignment="1">
      <alignment horizontal="center"/>
    </xf>
    <xf numFmtId="0" fontId="9" fillId="0" borderId="5" xfId="0" applyFont="1" applyBorder="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0" xfId="0" applyFont="1" applyBorder="1"/>
    <xf numFmtId="0" fontId="9" fillId="0" borderId="7"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left"/>
    </xf>
    <xf numFmtId="0" fontId="9" fillId="0" borderId="10" xfId="0" applyFont="1" applyBorder="1" applyAlignment="1">
      <alignment horizontal="center"/>
    </xf>
    <xf numFmtId="0" fontId="9" fillId="0" borderId="11" xfId="0" applyFont="1" applyBorder="1" applyAlignment="1">
      <alignment horizont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0" xfId="0" applyFont="1"/>
    <xf numFmtId="0" fontId="10" fillId="0" borderId="0" xfId="0" applyFont="1" applyAlignment="1">
      <alignment horizontal="center"/>
    </xf>
    <xf numFmtId="9" fontId="10" fillId="0" borderId="5" xfId="2" applyFont="1" applyBorder="1" applyAlignment="1">
      <alignment horizontal="center"/>
    </xf>
    <xf numFmtId="9" fontId="10" fillId="0" borderId="6" xfId="2" applyFont="1" applyBorder="1" applyAlignment="1">
      <alignment horizontal="center"/>
    </xf>
    <xf numFmtId="9" fontId="10" fillId="0" borderId="0" xfId="2" applyFont="1" applyBorder="1" applyAlignment="1">
      <alignment horizontal="center"/>
    </xf>
    <xf numFmtId="9" fontId="10" fillId="0" borderId="8" xfId="2" applyFont="1" applyBorder="1" applyAlignment="1">
      <alignment horizontal="center"/>
    </xf>
    <xf numFmtId="9" fontId="10" fillId="0" borderId="10" xfId="2" applyFont="1" applyBorder="1" applyAlignment="1">
      <alignment horizontal="center"/>
    </xf>
    <xf numFmtId="9" fontId="10" fillId="0" borderId="11" xfId="2" applyFont="1" applyBorder="1" applyAlignment="1">
      <alignment horizontal="center"/>
    </xf>
    <xf numFmtId="0" fontId="10" fillId="0" borderId="12" xfId="0" applyFont="1" applyBorder="1"/>
    <xf numFmtId="0" fontId="10" fillId="0" borderId="13" xfId="0" applyFont="1" applyBorder="1"/>
    <xf numFmtId="0" fontId="10" fillId="0" borderId="14" xfId="0" applyFont="1" applyBorder="1"/>
    <xf numFmtId="0" fontId="10" fillId="0" borderId="7"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13" fillId="0" borderId="0" xfId="0" applyFont="1" applyBorder="1" applyAlignment="1">
      <alignment vertical="center" wrapText="1"/>
    </xf>
    <xf numFmtId="0" fontId="10" fillId="0" borderId="0" xfId="0" applyFont="1" applyBorder="1" applyAlignment="1">
      <alignment horizontal="center" vertical="center"/>
    </xf>
    <xf numFmtId="0" fontId="11"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9"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2" fontId="0" fillId="0" borderId="0" xfId="0" applyNumberFormat="1" applyFont="1" applyAlignment="1">
      <alignment horizontal="center" vertical="center"/>
    </xf>
    <xf numFmtId="0" fontId="10" fillId="0" borderId="9" xfId="0" applyFont="1" applyBorder="1"/>
    <xf numFmtId="0" fontId="10" fillId="0" borderId="10" xfId="0" applyFont="1" applyBorder="1" applyAlignment="1">
      <alignment horizontal="center"/>
    </xf>
    <xf numFmtId="0" fontId="10" fillId="0" borderId="11" xfId="0" applyFont="1" applyBorder="1" applyAlignment="1">
      <alignment horizontal="center"/>
    </xf>
    <xf numFmtId="0" fontId="11" fillId="0" borderId="1" xfId="0" applyFont="1" applyBorder="1"/>
    <xf numFmtId="0" fontId="11" fillId="0" borderId="15" xfId="0" applyFont="1" applyBorder="1"/>
    <xf numFmtId="0" fontId="11" fillId="0" borderId="1" xfId="0" applyFont="1" applyBorder="1" applyAlignment="1"/>
    <xf numFmtId="0" fontId="10" fillId="0" borderId="1" xfId="0" applyFont="1" applyBorder="1" applyAlignment="1"/>
    <xf numFmtId="0" fontId="10" fillId="0" borderId="2" xfId="0" applyFont="1" applyBorder="1" applyAlignment="1"/>
    <xf numFmtId="0" fontId="10" fillId="0" borderId="3" xfId="0" applyFont="1" applyBorder="1" applyAlignment="1"/>
    <xf numFmtId="9" fontId="10" fillId="0" borderId="0" xfId="2" applyFont="1" applyBorder="1" applyAlignment="1">
      <alignment horizontal="center" vertical="center"/>
    </xf>
    <xf numFmtId="9" fontId="10" fillId="0" borderId="8" xfId="2" applyFont="1" applyBorder="1" applyAlignment="1">
      <alignment horizontal="center" vertical="center"/>
    </xf>
    <xf numFmtId="9" fontId="10" fillId="0" borderId="1" xfId="2" applyFont="1" applyBorder="1" applyAlignment="1">
      <alignment horizontal="center" vertical="center"/>
    </xf>
    <xf numFmtId="9" fontId="10" fillId="0" borderId="2" xfId="2" applyFont="1" applyBorder="1" applyAlignment="1">
      <alignment horizontal="center" vertical="center"/>
    </xf>
    <xf numFmtId="9" fontId="10" fillId="0" borderId="3" xfId="2" applyFont="1" applyBorder="1" applyAlignment="1">
      <alignment horizontal="center" vertical="center"/>
    </xf>
    <xf numFmtId="9" fontId="11" fillId="0" borderId="1" xfId="2" applyFont="1" applyBorder="1" applyAlignment="1">
      <alignment horizontal="center" vertical="center"/>
    </xf>
    <xf numFmtId="9" fontId="11" fillId="0" borderId="2" xfId="2" applyFont="1" applyBorder="1" applyAlignment="1">
      <alignment horizontal="center" vertical="center"/>
    </xf>
    <xf numFmtId="9" fontId="11" fillId="0" borderId="3" xfId="2" applyFont="1" applyBorder="1" applyAlignment="1">
      <alignment horizontal="center" vertical="center"/>
    </xf>
    <xf numFmtId="167" fontId="0" fillId="0" borderId="0" xfId="0" applyNumberFormat="1" applyFont="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0" xfId="0" applyFont="1"/>
    <xf numFmtId="0" fontId="9" fillId="3" borderId="4" xfId="0" applyFont="1" applyFill="1" applyBorder="1" applyAlignment="1">
      <alignment horizontal="center"/>
    </xf>
    <xf numFmtId="0" fontId="9" fillId="3" borderId="6" xfId="0" applyFont="1" applyFill="1" applyBorder="1"/>
    <xf numFmtId="0" fontId="9" fillId="3" borderId="7" xfId="0" applyFont="1" applyFill="1" applyBorder="1" applyAlignment="1">
      <alignment horizontal="center"/>
    </xf>
    <xf numFmtId="0" fontId="9" fillId="3" borderId="8" xfId="0" applyFont="1" applyFill="1" applyBorder="1"/>
    <xf numFmtId="0" fontId="9" fillId="4" borderId="7" xfId="0" applyFont="1" applyFill="1" applyBorder="1" applyAlignment="1">
      <alignment horizontal="center"/>
    </xf>
    <xf numFmtId="0" fontId="9" fillId="4" borderId="8" xfId="0" applyFont="1" applyFill="1" applyBorder="1"/>
    <xf numFmtId="0" fontId="9" fillId="0" borderId="0" xfId="0" applyFont="1" applyAlignment="1">
      <alignment horizontal="center"/>
    </xf>
    <xf numFmtId="0" fontId="9" fillId="4" borderId="9" xfId="0" applyFont="1" applyFill="1" applyBorder="1" applyAlignment="1">
      <alignment horizontal="center"/>
    </xf>
    <xf numFmtId="0" fontId="9" fillId="4" borderId="11" xfId="0" applyFont="1" applyFill="1" applyBorder="1"/>
    <xf numFmtId="0" fontId="9" fillId="5" borderId="7" xfId="0" applyFont="1" applyFill="1" applyBorder="1" applyAlignment="1">
      <alignment horizontal="center"/>
    </xf>
    <xf numFmtId="0" fontId="9" fillId="5" borderId="8" xfId="0" applyFont="1" applyFill="1" applyBorder="1"/>
    <xf numFmtId="0" fontId="9" fillId="6" borderId="7" xfId="0" applyFont="1" applyFill="1" applyBorder="1" applyAlignment="1">
      <alignment horizontal="center"/>
    </xf>
    <xf numFmtId="0" fontId="9" fillId="6" borderId="8" xfId="0" applyFont="1" applyFill="1" applyBorder="1"/>
    <xf numFmtId="0" fontId="9" fillId="6" borderId="9" xfId="0" applyFont="1" applyFill="1" applyBorder="1" applyAlignment="1">
      <alignment horizontal="center"/>
    </xf>
    <xf numFmtId="0" fontId="9" fillId="6" borderId="11" xfId="0" applyFont="1" applyFill="1" applyBorder="1"/>
    <xf numFmtId="0" fontId="10" fillId="0" borderId="2"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5" borderId="1" xfId="0" applyFont="1" applyFill="1" applyBorder="1" applyAlignment="1">
      <alignment horizontal="center"/>
    </xf>
    <xf numFmtId="0" fontId="8" fillId="5" borderId="3" xfId="0" applyFont="1" applyFill="1" applyBorder="1" applyAlignment="1">
      <alignment horizontal="center"/>
    </xf>
    <xf numFmtId="0" fontId="8" fillId="6" borderId="1" xfId="0" applyFont="1" applyFill="1" applyBorder="1" applyAlignment="1">
      <alignment horizontal="center"/>
    </xf>
    <xf numFmtId="0" fontId="8" fillId="6" borderId="3" xfId="0" applyFont="1" applyFill="1" applyBorder="1" applyAlignment="1">
      <alignment horizontal="center"/>
    </xf>
    <xf numFmtId="0" fontId="8" fillId="4" borderId="1" xfId="0" applyFont="1" applyFill="1" applyBorder="1" applyAlignment="1">
      <alignment horizontal="center"/>
    </xf>
    <xf numFmtId="0" fontId="8" fillId="4" borderId="3" xfId="0" applyFont="1" applyFill="1" applyBorder="1" applyAlignment="1">
      <alignment horizont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1" xfId="0" applyFont="1" applyBorder="1" applyAlignment="1">
      <alignment horizontal="left" wrapText="1"/>
    </xf>
    <xf numFmtId="0" fontId="9" fillId="0" borderId="2" xfId="0" applyFont="1" applyBorder="1" applyAlignment="1">
      <alignment horizontal="left"/>
    </xf>
    <xf numFmtId="0" fontId="9" fillId="0" borderId="3" xfId="0" applyFont="1" applyBorder="1" applyAlignment="1">
      <alignment horizontal="left"/>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0" fillId="0" borderId="0" xfId="0" applyAlignment="1">
      <alignment horizontal="center" vertical="center"/>
    </xf>
    <xf numFmtId="0" fontId="0" fillId="0" borderId="0" xfId="0" applyFont="1" applyAlignment="1">
      <alignment horizontal="center" vertical="center" wrapText="1"/>
    </xf>
    <xf numFmtId="164" fontId="0" fillId="0" borderId="0" xfId="1" applyFont="1" applyAlignment="1">
      <alignment horizontal="center" vertical="center" wrapText="1"/>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5.xml"/><Relationship Id="rId21" Type="http://schemas.openxmlformats.org/officeDocument/2006/relationships/chartsheet" Target="chartsheets/sheet20.xml"/><Relationship Id="rId42" Type="http://schemas.openxmlformats.org/officeDocument/2006/relationships/chartsheet" Target="chartsheets/sheet41.xml"/><Relationship Id="rId47" Type="http://schemas.openxmlformats.org/officeDocument/2006/relationships/worksheet" Target="worksheets/sheet2.xml"/><Relationship Id="rId63" Type="http://schemas.openxmlformats.org/officeDocument/2006/relationships/chartsheet" Target="chartsheets/sheet58.xml"/><Relationship Id="rId68" Type="http://schemas.openxmlformats.org/officeDocument/2006/relationships/worksheet" Target="worksheets/sheet9.xml"/><Relationship Id="rId16" Type="http://schemas.openxmlformats.org/officeDocument/2006/relationships/chartsheet" Target="chartsheets/sheet15.xml"/><Relationship Id="rId11" Type="http://schemas.openxmlformats.org/officeDocument/2006/relationships/chartsheet" Target="chartsheets/sheet10.xml"/><Relationship Id="rId32" Type="http://schemas.openxmlformats.org/officeDocument/2006/relationships/chartsheet" Target="chartsheets/sheet31.xml"/><Relationship Id="rId37" Type="http://schemas.openxmlformats.org/officeDocument/2006/relationships/chartsheet" Target="chartsheets/sheet36.xml"/><Relationship Id="rId53" Type="http://schemas.openxmlformats.org/officeDocument/2006/relationships/chartsheet" Target="chartsheets/sheet48.xml"/><Relationship Id="rId58" Type="http://schemas.openxmlformats.org/officeDocument/2006/relationships/chartsheet" Target="chartsheets/sheet53.xml"/><Relationship Id="rId74" Type="http://schemas.openxmlformats.org/officeDocument/2006/relationships/worksheet" Target="worksheets/sheet15.xml"/><Relationship Id="rId79" Type="http://schemas.openxmlformats.org/officeDocument/2006/relationships/chartsheet" Target="chartsheets/sheet60.xml"/><Relationship Id="rId5" Type="http://schemas.openxmlformats.org/officeDocument/2006/relationships/chartsheet" Target="chartsheets/sheet4.xml"/><Relationship Id="rId61" Type="http://schemas.openxmlformats.org/officeDocument/2006/relationships/chartsheet" Target="chartsheets/sheet56.xml"/><Relationship Id="rId82" Type="http://schemas.openxmlformats.org/officeDocument/2006/relationships/sharedStrings" Target="sharedStrings.xml"/><Relationship Id="rId19" Type="http://schemas.openxmlformats.org/officeDocument/2006/relationships/chartsheet" Target="chartsheets/sheet1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chartsheet" Target="chartsheets/sheet34.xml"/><Relationship Id="rId43" Type="http://schemas.openxmlformats.org/officeDocument/2006/relationships/chartsheet" Target="chartsheets/sheet42.xml"/><Relationship Id="rId48" Type="http://schemas.openxmlformats.org/officeDocument/2006/relationships/worksheet" Target="worksheets/sheet3.xml"/><Relationship Id="rId56" Type="http://schemas.openxmlformats.org/officeDocument/2006/relationships/chartsheet" Target="chartsheets/sheet51.xml"/><Relationship Id="rId64" Type="http://schemas.openxmlformats.org/officeDocument/2006/relationships/chartsheet" Target="chartsheets/sheet59.xml"/><Relationship Id="rId69" Type="http://schemas.openxmlformats.org/officeDocument/2006/relationships/worksheet" Target="worksheets/sheet10.xml"/><Relationship Id="rId77" Type="http://schemas.openxmlformats.org/officeDocument/2006/relationships/worksheet" Target="worksheets/sheet18.xml"/><Relationship Id="rId8" Type="http://schemas.openxmlformats.org/officeDocument/2006/relationships/chartsheet" Target="chartsheets/sheet7.xml"/><Relationship Id="rId51" Type="http://schemas.openxmlformats.org/officeDocument/2006/relationships/chartsheet" Target="chartsheets/sheet46.xml"/><Relationship Id="rId72" Type="http://schemas.openxmlformats.org/officeDocument/2006/relationships/worksheet" Target="worksheets/sheet13.xml"/><Relationship Id="rId80" Type="http://schemas.openxmlformats.org/officeDocument/2006/relationships/theme" Target="theme/theme1.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chartsheet" Target="chartsheets/sheet37.xml"/><Relationship Id="rId46" Type="http://schemas.openxmlformats.org/officeDocument/2006/relationships/chartsheet" Target="chartsheets/sheet45.xml"/><Relationship Id="rId59" Type="http://schemas.openxmlformats.org/officeDocument/2006/relationships/chartsheet" Target="chartsheets/sheet54.xml"/><Relationship Id="rId67" Type="http://schemas.openxmlformats.org/officeDocument/2006/relationships/worksheet" Target="worksheets/sheet8.xml"/><Relationship Id="rId20" Type="http://schemas.openxmlformats.org/officeDocument/2006/relationships/chartsheet" Target="chartsheets/sheet19.xml"/><Relationship Id="rId41" Type="http://schemas.openxmlformats.org/officeDocument/2006/relationships/chartsheet" Target="chartsheets/sheet40.xml"/><Relationship Id="rId54" Type="http://schemas.openxmlformats.org/officeDocument/2006/relationships/chartsheet" Target="chartsheets/sheet49.xml"/><Relationship Id="rId62" Type="http://schemas.openxmlformats.org/officeDocument/2006/relationships/chartsheet" Target="chartsheets/sheet57.xml"/><Relationship Id="rId70" Type="http://schemas.openxmlformats.org/officeDocument/2006/relationships/worksheet" Target="worksheets/sheet11.xml"/><Relationship Id="rId75" Type="http://schemas.openxmlformats.org/officeDocument/2006/relationships/worksheet" Target="worksheets/sheet16.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chartsheet" Target="chartsheets/sheet35.xml"/><Relationship Id="rId49" Type="http://schemas.openxmlformats.org/officeDocument/2006/relationships/worksheet" Target="worksheets/sheet4.xml"/><Relationship Id="rId57" Type="http://schemas.openxmlformats.org/officeDocument/2006/relationships/chartsheet" Target="chartsheets/sheet52.xml"/><Relationship Id="rId10" Type="http://schemas.openxmlformats.org/officeDocument/2006/relationships/chartsheet" Target="chartsheets/sheet9.xml"/><Relationship Id="rId31" Type="http://schemas.openxmlformats.org/officeDocument/2006/relationships/chartsheet" Target="chartsheets/sheet30.xml"/><Relationship Id="rId44" Type="http://schemas.openxmlformats.org/officeDocument/2006/relationships/chartsheet" Target="chartsheets/sheet43.xml"/><Relationship Id="rId52" Type="http://schemas.openxmlformats.org/officeDocument/2006/relationships/chartsheet" Target="chartsheets/sheet47.xml"/><Relationship Id="rId60" Type="http://schemas.openxmlformats.org/officeDocument/2006/relationships/chartsheet" Target="chartsheets/sheet55.xml"/><Relationship Id="rId65" Type="http://schemas.openxmlformats.org/officeDocument/2006/relationships/worksheet" Target="worksheets/sheet6.xml"/><Relationship Id="rId73" Type="http://schemas.openxmlformats.org/officeDocument/2006/relationships/worksheet" Target="worksheets/sheet14.xml"/><Relationship Id="rId78" Type="http://schemas.openxmlformats.org/officeDocument/2006/relationships/worksheet" Target="worksheets/sheet19.xml"/><Relationship Id="rId81"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chartsheet" Target="chartsheets/sheet8.xml"/><Relationship Id="rId13" Type="http://schemas.openxmlformats.org/officeDocument/2006/relationships/chartsheet" Target="chartsheets/sheet12.xml"/><Relationship Id="rId18" Type="http://schemas.openxmlformats.org/officeDocument/2006/relationships/chartsheet" Target="chartsheets/sheet17.xml"/><Relationship Id="rId39" Type="http://schemas.openxmlformats.org/officeDocument/2006/relationships/chartsheet" Target="chartsheets/sheet38.xml"/><Relationship Id="rId34" Type="http://schemas.openxmlformats.org/officeDocument/2006/relationships/chartsheet" Target="chartsheets/sheet33.xml"/><Relationship Id="rId50" Type="http://schemas.openxmlformats.org/officeDocument/2006/relationships/worksheet" Target="worksheets/sheet5.xml"/><Relationship Id="rId55" Type="http://schemas.openxmlformats.org/officeDocument/2006/relationships/chartsheet" Target="chartsheets/sheet50.xml"/><Relationship Id="rId76" Type="http://schemas.openxmlformats.org/officeDocument/2006/relationships/worksheet" Target="worksheets/sheet17.xml"/><Relationship Id="rId7" Type="http://schemas.openxmlformats.org/officeDocument/2006/relationships/chartsheet" Target="chartsheets/sheet6.xml"/><Relationship Id="rId71" Type="http://schemas.openxmlformats.org/officeDocument/2006/relationships/worksheet" Target="worksheets/sheet12.xml"/><Relationship Id="rId2" Type="http://schemas.openxmlformats.org/officeDocument/2006/relationships/chartsheet" Target="chartsheets/sheet1.xml"/><Relationship Id="rId29" Type="http://schemas.openxmlformats.org/officeDocument/2006/relationships/chartsheet" Target="chartsheets/sheet28.xml"/><Relationship Id="rId24" Type="http://schemas.openxmlformats.org/officeDocument/2006/relationships/chartsheet" Target="chartsheets/sheet23.xml"/><Relationship Id="rId40" Type="http://schemas.openxmlformats.org/officeDocument/2006/relationships/chartsheet" Target="chartsheets/sheet39.xml"/><Relationship Id="rId45" Type="http://schemas.openxmlformats.org/officeDocument/2006/relationships/chartsheet" Target="chartsheets/sheet44.xml"/><Relationship Id="rId66"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3.xml"/><Relationship Id="rId1" Type="http://schemas.microsoft.com/office/2011/relationships/chartStyle" Target="style3.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4.xml"/><Relationship Id="rId1" Type="http://schemas.microsoft.com/office/2011/relationships/chartStyle" Target="style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5.xml"/><Relationship Id="rId1" Type="http://schemas.microsoft.com/office/2011/relationships/chartStyle" Target="style5.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6.xml"/><Relationship Id="rId1" Type="http://schemas.microsoft.com/office/2011/relationships/chartStyle" Target="style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7.xml"/><Relationship Id="rId1" Type="http://schemas.microsoft.com/office/2011/relationships/chartStyle" Target="style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8.xml"/><Relationship Id="rId1" Type="http://schemas.microsoft.com/office/2011/relationships/chartStyle" Target="style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9.xml"/><Relationship Id="rId1" Type="http://schemas.microsoft.com/office/2011/relationships/chartStyle" Target="style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10.xml"/><Relationship Id="rId1" Type="http://schemas.microsoft.com/office/2011/relationships/chartStyle" Target="style1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11.xml"/><Relationship Id="rId1" Type="http://schemas.microsoft.com/office/2011/relationships/chartStyle" Target="style1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12.xml"/><Relationship Id="rId1" Type="http://schemas.microsoft.com/office/2011/relationships/chartStyle" Target="style12.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a:t>Figure 14.1 - </a:t>
            </a:r>
            <a:r>
              <a:rPr lang="en-IE" sz="1680" b="1" i="0" u="none" strike="noStrike" baseline="0">
                <a:effectLst/>
              </a:rPr>
              <a:t>Literacy and political participation in Brazil, 1872-2018</a:t>
            </a:r>
            <a:endParaRPr lang="en-GB"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8.6273231625725103E-2"/>
          <c:y val="8.2213108039726299E-2"/>
          <c:w val="0.89190071708149099"/>
          <c:h val="0.56448983258882857"/>
        </c:manualLayout>
      </c:layout>
      <c:lineChart>
        <c:grouping val="standard"/>
        <c:varyColors val="0"/>
        <c:ser>
          <c:idx val="0"/>
          <c:order val="0"/>
          <c:tx>
            <c:v>Literacy rate</c:v>
          </c:tx>
          <c:spPr>
            <a:ln w="38100" cap="rnd">
              <a:solidFill>
                <a:srgbClr val="FF0000"/>
              </a:solidFill>
              <a:round/>
            </a:ln>
            <a:effectLst/>
          </c:spPr>
          <c:marker>
            <c:symbol val="circle"/>
            <c:size val="10"/>
            <c:spPr>
              <a:solidFill>
                <a:srgbClr val="FF0000"/>
              </a:solidFill>
              <a:ln w="9525">
                <a:solidFill>
                  <a:srgbClr val="FF0000"/>
                </a:solidFill>
              </a:ln>
              <a:effectLst/>
            </c:spPr>
          </c:marker>
          <c:cat>
            <c:numRef>
              <c:f>r_votinghistory!$A$3:$A$41</c:f>
              <c:numCache>
                <c:formatCode>General</c:formatCode>
                <c:ptCount val="39"/>
                <c:pt idx="0">
                  <c:v>1872</c:v>
                </c:pt>
                <c:pt idx="1">
                  <c:v>1886</c:v>
                </c:pt>
                <c:pt idx="2">
                  <c:v>1890</c:v>
                </c:pt>
                <c:pt idx="3">
                  <c:v>1894</c:v>
                </c:pt>
                <c:pt idx="4">
                  <c:v>1898</c:v>
                </c:pt>
                <c:pt idx="5">
                  <c:v>1900</c:v>
                </c:pt>
                <c:pt idx="6">
                  <c:v>1902</c:v>
                </c:pt>
                <c:pt idx="7">
                  <c:v>1906</c:v>
                </c:pt>
                <c:pt idx="8">
                  <c:v>1910</c:v>
                </c:pt>
                <c:pt idx="9">
                  <c:v>1914</c:v>
                </c:pt>
                <c:pt idx="10">
                  <c:v>1918</c:v>
                </c:pt>
                <c:pt idx="11">
                  <c:v>1919</c:v>
                </c:pt>
                <c:pt idx="12">
                  <c:v>1920</c:v>
                </c:pt>
                <c:pt idx="13">
                  <c:v>1922</c:v>
                </c:pt>
                <c:pt idx="14">
                  <c:v>1926</c:v>
                </c:pt>
                <c:pt idx="15">
                  <c:v>1930</c:v>
                </c:pt>
                <c:pt idx="16">
                  <c:v>1934</c:v>
                </c:pt>
                <c:pt idx="17">
                  <c:v>1945</c:v>
                </c:pt>
                <c:pt idx="18">
                  <c:v>1947</c:v>
                </c:pt>
                <c:pt idx="19">
                  <c:v>1950</c:v>
                </c:pt>
                <c:pt idx="20">
                  <c:v>1954</c:v>
                </c:pt>
                <c:pt idx="21">
                  <c:v>1955</c:v>
                </c:pt>
                <c:pt idx="22">
                  <c:v>1958</c:v>
                </c:pt>
                <c:pt idx="23">
                  <c:v>1960</c:v>
                </c:pt>
                <c:pt idx="24">
                  <c:v>1962</c:v>
                </c:pt>
                <c:pt idx="25">
                  <c:v>1966</c:v>
                </c:pt>
                <c:pt idx="26">
                  <c:v>1970</c:v>
                </c:pt>
                <c:pt idx="27">
                  <c:v>1978</c:v>
                </c:pt>
                <c:pt idx="28">
                  <c:v>1982</c:v>
                </c:pt>
                <c:pt idx="29">
                  <c:v>1986</c:v>
                </c:pt>
                <c:pt idx="30">
                  <c:v>1989</c:v>
                </c:pt>
                <c:pt idx="31">
                  <c:v>1990</c:v>
                </c:pt>
                <c:pt idx="32">
                  <c:v>1994</c:v>
                </c:pt>
                <c:pt idx="33">
                  <c:v>1998</c:v>
                </c:pt>
                <c:pt idx="34">
                  <c:v>2002</c:v>
                </c:pt>
                <c:pt idx="35">
                  <c:v>2006</c:v>
                </c:pt>
                <c:pt idx="36">
                  <c:v>2010</c:v>
                </c:pt>
                <c:pt idx="37">
                  <c:v>2014</c:v>
                </c:pt>
                <c:pt idx="38">
                  <c:v>2018</c:v>
                </c:pt>
              </c:numCache>
            </c:numRef>
          </c:cat>
          <c:val>
            <c:numRef>
              <c:f>r_votinghistory!$B$3:$B$41</c:f>
              <c:numCache>
                <c:formatCode>General</c:formatCode>
                <c:ptCount val="39"/>
                <c:pt idx="0" formatCode="0%">
                  <c:v>0.247</c:v>
                </c:pt>
                <c:pt idx="2" formatCode="0%">
                  <c:v>0.25800000000000001</c:v>
                </c:pt>
                <c:pt idx="5" formatCode="0%">
                  <c:v>0.34663787153399994</c:v>
                </c:pt>
                <c:pt idx="12" formatCode="0%">
                  <c:v>0.35059908475599999</c:v>
                </c:pt>
                <c:pt idx="19" formatCode="0%">
                  <c:v>0.49309999999999998</c:v>
                </c:pt>
                <c:pt idx="23" formatCode="0%">
                  <c:v>0.60519999999999996</c:v>
                </c:pt>
                <c:pt idx="26" formatCode="0%">
                  <c:v>0.67031386298037066</c:v>
                </c:pt>
                <c:pt idx="28" formatCode="0%">
                  <c:v>0.76695878067800005</c:v>
                </c:pt>
                <c:pt idx="29" formatCode="0%">
                  <c:v>0.79723994533999998</c:v>
                </c:pt>
                <c:pt idx="30" formatCode="0%">
                  <c:v>0.80919007029900003</c:v>
                </c:pt>
                <c:pt idx="31" formatCode="0%">
                  <c:v>0.81331527327800002</c:v>
                </c:pt>
                <c:pt idx="33" formatCode="0%">
                  <c:v>0.86191467924700005</c:v>
                </c:pt>
                <c:pt idx="34" formatCode="0%">
                  <c:v>0.88142083303899998</c:v>
                </c:pt>
                <c:pt idx="35" formatCode="0%">
                  <c:v>0.89521350137900002</c:v>
                </c:pt>
                <c:pt idx="36" formatCode="0%">
                  <c:v>0.90900000000000003</c:v>
                </c:pt>
                <c:pt idx="37" formatCode="0%">
                  <c:v>0.9173</c:v>
                </c:pt>
                <c:pt idx="38" formatCode="0%">
                  <c:v>0.93100000000000005</c:v>
                </c:pt>
              </c:numCache>
            </c:numRef>
          </c:val>
          <c:smooth val="0"/>
          <c:extLst xmlns:c16r2="http://schemas.microsoft.com/office/drawing/2015/06/chart">
            <c:ext xmlns:c16="http://schemas.microsoft.com/office/drawing/2014/chart" uri="{C3380CC4-5D6E-409C-BE32-E72D297353CC}">
              <c16:uniqueId val="{00000000-3C1D-8C45-953C-A5707EE73C76}"/>
            </c:ext>
          </c:extLst>
        </c:ser>
        <c:ser>
          <c:idx val="3"/>
          <c:order val="1"/>
          <c:tx>
            <c:v>Voters (parliamentary elections)</c:v>
          </c:tx>
          <c:spPr>
            <a:ln w="38100" cap="rnd">
              <a:solidFill>
                <a:schemeClr val="accent6"/>
              </a:solidFill>
              <a:round/>
            </a:ln>
            <a:effectLst/>
          </c:spPr>
          <c:marker>
            <c:symbol val="square"/>
            <c:size val="9"/>
            <c:spPr>
              <a:solidFill>
                <a:schemeClr val="accent6"/>
              </a:solidFill>
              <a:ln w="9525">
                <a:solidFill>
                  <a:schemeClr val="accent6"/>
                </a:solidFill>
              </a:ln>
              <a:effectLst/>
            </c:spPr>
          </c:marker>
          <c:cat>
            <c:numRef>
              <c:f>r_votinghistory!$A$3:$A$41</c:f>
              <c:numCache>
                <c:formatCode>General</c:formatCode>
                <c:ptCount val="39"/>
                <c:pt idx="0">
                  <c:v>1872</c:v>
                </c:pt>
                <c:pt idx="1">
                  <c:v>1886</c:v>
                </c:pt>
                <c:pt idx="2">
                  <c:v>1890</c:v>
                </c:pt>
                <c:pt idx="3">
                  <c:v>1894</c:v>
                </c:pt>
                <c:pt idx="4">
                  <c:v>1898</c:v>
                </c:pt>
                <c:pt idx="5">
                  <c:v>1900</c:v>
                </c:pt>
                <c:pt idx="6">
                  <c:v>1902</c:v>
                </c:pt>
                <c:pt idx="7">
                  <c:v>1906</c:v>
                </c:pt>
                <c:pt idx="8">
                  <c:v>1910</c:v>
                </c:pt>
                <c:pt idx="9">
                  <c:v>1914</c:v>
                </c:pt>
                <c:pt idx="10">
                  <c:v>1918</c:v>
                </c:pt>
                <c:pt idx="11">
                  <c:v>1919</c:v>
                </c:pt>
                <c:pt idx="12">
                  <c:v>1920</c:v>
                </c:pt>
                <c:pt idx="13">
                  <c:v>1922</c:v>
                </c:pt>
                <c:pt idx="14">
                  <c:v>1926</c:v>
                </c:pt>
                <c:pt idx="15">
                  <c:v>1930</c:v>
                </c:pt>
                <c:pt idx="16">
                  <c:v>1934</c:v>
                </c:pt>
                <c:pt idx="17">
                  <c:v>1945</c:v>
                </c:pt>
                <c:pt idx="18">
                  <c:v>1947</c:v>
                </c:pt>
                <c:pt idx="19">
                  <c:v>1950</c:v>
                </c:pt>
                <c:pt idx="20">
                  <c:v>1954</c:v>
                </c:pt>
                <c:pt idx="21">
                  <c:v>1955</c:v>
                </c:pt>
                <c:pt idx="22">
                  <c:v>1958</c:v>
                </c:pt>
                <c:pt idx="23">
                  <c:v>1960</c:v>
                </c:pt>
                <c:pt idx="24">
                  <c:v>1962</c:v>
                </c:pt>
                <c:pt idx="25">
                  <c:v>1966</c:v>
                </c:pt>
                <c:pt idx="26">
                  <c:v>1970</c:v>
                </c:pt>
                <c:pt idx="27">
                  <c:v>1978</c:v>
                </c:pt>
                <c:pt idx="28">
                  <c:v>1982</c:v>
                </c:pt>
                <c:pt idx="29">
                  <c:v>1986</c:v>
                </c:pt>
                <c:pt idx="30">
                  <c:v>1989</c:v>
                </c:pt>
                <c:pt idx="31">
                  <c:v>1990</c:v>
                </c:pt>
                <c:pt idx="32">
                  <c:v>1994</c:v>
                </c:pt>
                <c:pt idx="33">
                  <c:v>1998</c:v>
                </c:pt>
                <c:pt idx="34">
                  <c:v>2002</c:v>
                </c:pt>
                <c:pt idx="35">
                  <c:v>2006</c:v>
                </c:pt>
                <c:pt idx="36">
                  <c:v>2010</c:v>
                </c:pt>
                <c:pt idx="37">
                  <c:v>2014</c:v>
                </c:pt>
                <c:pt idx="38">
                  <c:v>2018</c:v>
                </c:pt>
              </c:numCache>
            </c:numRef>
          </c:cat>
          <c:val>
            <c:numRef>
              <c:f>r_votinghistory!$G$3:$G$41</c:f>
              <c:numCache>
                <c:formatCode>0.0%</c:formatCode>
                <c:ptCount val="39"/>
                <c:pt idx="1">
                  <c:v>2.2283339909054459E-2</c:v>
                </c:pt>
                <c:pt idx="16">
                  <c:v>0.10077986197784795</c:v>
                </c:pt>
                <c:pt idx="17">
                  <c:v>0.23658268561121837</c:v>
                </c:pt>
                <c:pt idx="18">
                  <c:v>9.7166923253879781E-2</c:v>
                </c:pt>
                <c:pt idx="19">
                  <c:v>0.28292268134743509</c:v>
                </c:pt>
                <c:pt idx="20">
                  <c:v>0.31494827075617998</c:v>
                </c:pt>
                <c:pt idx="22">
                  <c:v>0.35715886939571151</c:v>
                </c:pt>
                <c:pt idx="24">
                  <c:v>0.36857142785735425</c:v>
                </c:pt>
                <c:pt idx="25">
                  <c:v>0.38409273924752685</c:v>
                </c:pt>
                <c:pt idx="26">
                  <c:v>0.42931236987937055</c:v>
                </c:pt>
                <c:pt idx="27">
                  <c:v>0.55529258639466628</c:v>
                </c:pt>
                <c:pt idx="28">
                  <c:v>0.6370165947726335</c:v>
                </c:pt>
                <c:pt idx="29">
                  <c:v>0.70422095694955944</c:v>
                </c:pt>
                <c:pt idx="31">
                  <c:v>0.76567212666611384</c:v>
                </c:pt>
                <c:pt idx="32">
                  <c:v>0.79875209614094878</c:v>
                </c:pt>
                <c:pt idx="33">
                  <c:v>0.81025289507885179</c:v>
                </c:pt>
                <c:pt idx="34">
                  <c:v>0.68365449541165302</c:v>
                </c:pt>
                <c:pt idx="35">
                  <c:v>0.83540531549751229</c:v>
                </c:pt>
                <c:pt idx="36">
                  <c:v>0.80618579822697012</c:v>
                </c:pt>
                <c:pt idx="37">
                  <c:v>0.75085953707581454</c:v>
                </c:pt>
                <c:pt idx="38">
                  <c:v>0.76662674357599303</c:v>
                </c:pt>
              </c:numCache>
            </c:numRef>
          </c:val>
          <c:smooth val="0"/>
          <c:extLst xmlns:c16r2="http://schemas.microsoft.com/office/drawing/2015/06/chart">
            <c:ext xmlns:c16="http://schemas.microsoft.com/office/drawing/2014/chart" uri="{C3380CC4-5D6E-409C-BE32-E72D297353CC}">
              <c16:uniqueId val="{00000002-3C1D-8C45-953C-A5707EE73C76}"/>
            </c:ext>
          </c:extLst>
        </c:ser>
        <c:ser>
          <c:idx val="1"/>
          <c:order val="2"/>
          <c:tx>
            <c:v>Voters (presidential elections)</c:v>
          </c:tx>
          <c:spPr>
            <a:ln w="38100" cap="rnd">
              <a:solidFill>
                <a:schemeClr val="accent1"/>
              </a:solidFill>
              <a:prstDash val="solid"/>
              <a:round/>
            </a:ln>
            <a:effectLst/>
          </c:spPr>
          <c:marker>
            <c:symbol val="triangle"/>
            <c:size val="11"/>
            <c:spPr>
              <a:solidFill>
                <a:schemeClr val="accent1"/>
              </a:solidFill>
              <a:ln w="9525">
                <a:solidFill>
                  <a:schemeClr val="accent1"/>
                </a:solidFill>
                <a:prstDash val="solid"/>
              </a:ln>
              <a:effectLst/>
            </c:spPr>
          </c:marker>
          <c:cat>
            <c:numRef>
              <c:f>r_votinghistory!$A$3:$A$41</c:f>
              <c:numCache>
                <c:formatCode>General</c:formatCode>
                <c:ptCount val="39"/>
                <c:pt idx="0">
                  <c:v>1872</c:v>
                </c:pt>
                <c:pt idx="1">
                  <c:v>1886</c:v>
                </c:pt>
                <c:pt idx="2">
                  <c:v>1890</c:v>
                </c:pt>
                <c:pt idx="3">
                  <c:v>1894</c:v>
                </c:pt>
                <c:pt idx="4">
                  <c:v>1898</c:v>
                </c:pt>
                <c:pt idx="5">
                  <c:v>1900</c:v>
                </c:pt>
                <c:pt idx="6">
                  <c:v>1902</c:v>
                </c:pt>
                <c:pt idx="7">
                  <c:v>1906</c:v>
                </c:pt>
                <c:pt idx="8">
                  <c:v>1910</c:v>
                </c:pt>
                <c:pt idx="9">
                  <c:v>1914</c:v>
                </c:pt>
                <c:pt idx="10">
                  <c:v>1918</c:v>
                </c:pt>
                <c:pt idx="11">
                  <c:v>1919</c:v>
                </c:pt>
                <c:pt idx="12">
                  <c:v>1920</c:v>
                </c:pt>
                <c:pt idx="13">
                  <c:v>1922</c:v>
                </c:pt>
                <c:pt idx="14">
                  <c:v>1926</c:v>
                </c:pt>
                <c:pt idx="15">
                  <c:v>1930</c:v>
                </c:pt>
                <c:pt idx="16">
                  <c:v>1934</c:v>
                </c:pt>
                <c:pt idx="17">
                  <c:v>1945</c:v>
                </c:pt>
                <c:pt idx="18">
                  <c:v>1947</c:v>
                </c:pt>
                <c:pt idx="19">
                  <c:v>1950</c:v>
                </c:pt>
                <c:pt idx="20">
                  <c:v>1954</c:v>
                </c:pt>
                <c:pt idx="21">
                  <c:v>1955</c:v>
                </c:pt>
                <c:pt idx="22">
                  <c:v>1958</c:v>
                </c:pt>
                <c:pt idx="23">
                  <c:v>1960</c:v>
                </c:pt>
                <c:pt idx="24">
                  <c:v>1962</c:v>
                </c:pt>
                <c:pt idx="25">
                  <c:v>1966</c:v>
                </c:pt>
                <c:pt idx="26">
                  <c:v>1970</c:v>
                </c:pt>
                <c:pt idx="27">
                  <c:v>1978</c:v>
                </c:pt>
                <c:pt idx="28">
                  <c:v>1982</c:v>
                </c:pt>
                <c:pt idx="29">
                  <c:v>1986</c:v>
                </c:pt>
                <c:pt idx="30">
                  <c:v>1989</c:v>
                </c:pt>
                <c:pt idx="31">
                  <c:v>1990</c:v>
                </c:pt>
                <c:pt idx="32">
                  <c:v>1994</c:v>
                </c:pt>
                <c:pt idx="33">
                  <c:v>1998</c:v>
                </c:pt>
                <c:pt idx="34">
                  <c:v>2002</c:v>
                </c:pt>
                <c:pt idx="35">
                  <c:v>2006</c:v>
                </c:pt>
                <c:pt idx="36">
                  <c:v>2010</c:v>
                </c:pt>
                <c:pt idx="37">
                  <c:v>2014</c:v>
                </c:pt>
                <c:pt idx="38">
                  <c:v>2018</c:v>
                </c:pt>
              </c:numCache>
            </c:numRef>
          </c:cat>
          <c:val>
            <c:numRef>
              <c:f>r_votinghistory!$F$3:$F$41</c:f>
              <c:numCache>
                <c:formatCode>General</c:formatCode>
                <c:ptCount val="39"/>
                <c:pt idx="3" formatCode="0.0%">
                  <c:v>4.8983224227721264E-2</c:v>
                </c:pt>
                <c:pt idx="4" formatCode="0.0%">
                  <c:v>6.2319560189369266E-2</c:v>
                </c:pt>
                <c:pt idx="6" formatCode="0.0%">
                  <c:v>7.999255340211095E-2</c:v>
                </c:pt>
                <c:pt idx="7" formatCode="0.0%">
                  <c:v>3.307996384309711E-2</c:v>
                </c:pt>
                <c:pt idx="8" formatCode="0.0%">
                  <c:v>6.6383032140050813E-2</c:v>
                </c:pt>
                <c:pt idx="9" formatCode="0.0%">
                  <c:v>5.7054066909341915E-2</c:v>
                </c:pt>
                <c:pt idx="10" formatCode="0.0%">
                  <c:v>3.5738268049842425E-2</c:v>
                </c:pt>
                <c:pt idx="11" formatCode="0.0%">
                  <c:v>3.5755998413700196E-2</c:v>
                </c:pt>
                <c:pt idx="13" formatCode="0.0%">
                  <c:v>6.933214416275979E-2</c:v>
                </c:pt>
                <c:pt idx="14" formatCode="0.0%">
                  <c:v>5.5227374628560963E-2</c:v>
                </c:pt>
                <c:pt idx="15" formatCode="0.0%">
                  <c:v>0.13737675806179381</c:v>
                </c:pt>
                <c:pt idx="17" formatCode="0.0%">
                  <c:v>0.23959463532248343</c:v>
                </c:pt>
                <c:pt idx="19" formatCode="0.0%">
                  <c:v>0.28361231969700301</c:v>
                </c:pt>
                <c:pt idx="21" formatCode="0.0%">
                  <c:v>0.27482886287731512</c:v>
                </c:pt>
                <c:pt idx="23" formatCode="0.0%">
                  <c:v>0.33426162287341121</c:v>
                </c:pt>
                <c:pt idx="30" formatCode="0.0%">
                  <c:v>0.79363428325228735</c:v>
                </c:pt>
                <c:pt idx="32" formatCode="0.0%">
                  <c:v>0.76850806980193875</c:v>
                </c:pt>
                <c:pt idx="33" formatCode="0.0%">
                  <c:v>0.81026948999730108</c:v>
                </c:pt>
                <c:pt idx="34" formatCode="0.0%">
                  <c:v>0.79124418584255596</c:v>
                </c:pt>
                <c:pt idx="35" formatCode="0.0%">
                  <c:v>0.81323603480146445</c:v>
                </c:pt>
                <c:pt idx="36" formatCode="0.0%">
                  <c:v>0.77292292746468994</c:v>
                </c:pt>
                <c:pt idx="37" formatCode="0.0%">
                  <c:v>0.74722438375804956</c:v>
                </c:pt>
                <c:pt idx="38" formatCode="0.0%">
                  <c:v>0.76828346390262603</c:v>
                </c:pt>
              </c:numCache>
            </c:numRef>
          </c:val>
          <c:smooth val="0"/>
          <c:extLst xmlns:c16r2="http://schemas.microsoft.com/office/drawing/2015/06/chart">
            <c:ext xmlns:c16="http://schemas.microsoft.com/office/drawing/2014/chart" uri="{C3380CC4-5D6E-409C-BE32-E72D297353CC}">
              <c16:uniqueId val="{00000001-3C1D-8C45-953C-A5707EE73C76}"/>
            </c:ext>
          </c:extLst>
        </c:ser>
        <c:dLbls>
          <c:showLegendKey val="0"/>
          <c:showVal val="0"/>
          <c:showCatName val="0"/>
          <c:showSerName val="0"/>
          <c:showPercent val="0"/>
          <c:showBubbleSize val="0"/>
        </c:dLbls>
        <c:marker val="1"/>
        <c:smooth val="0"/>
        <c:axId val="1226022656"/>
        <c:axId val="1226031904"/>
      </c:lineChart>
      <c:catAx>
        <c:axId val="1226022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1904"/>
        <c:crosses val="autoZero"/>
        <c:auto val="0"/>
        <c:lblAlgn val="ctr"/>
        <c:lblOffset val="100"/>
        <c:noMultiLvlLbl val="0"/>
      </c:catAx>
      <c:valAx>
        <c:axId val="122603190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a:t>Share of the voting age population</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2656"/>
        <c:crosses val="autoZero"/>
        <c:crossBetween val="midCat"/>
      </c:valAx>
      <c:spPr>
        <a:noFill/>
        <a:ln>
          <a:solidFill>
            <a:schemeClr val="tx1"/>
          </a:solidFill>
        </a:ln>
        <a:effectLst/>
      </c:spPr>
    </c:plotArea>
    <c:legend>
      <c:legendPos val="t"/>
      <c:layout>
        <c:manualLayout>
          <c:xMode val="edge"/>
          <c:yMode val="edge"/>
          <c:x val="9.2140071030852214E-2"/>
          <c:y val="9.1889027176074403E-2"/>
          <c:w val="0.37219391418567199"/>
          <c:h val="0.20526619330899201"/>
        </c:manualLayout>
      </c:layout>
      <c:overlay val="1"/>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20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14.10 - The racial cleavage in Brazil, 2018</a:t>
            </a:r>
          </a:p>
        </c:rich>
      </c:tx>
      <c:layout/>
      <c:overlay val="0"/>
      <c:spPr>
        <a:noFill/>
        <a:ln>
          <a:noFill/>
        </a:ln>
        <a:effectLst/>
      </c:spPr>
    </c:title>
    <c:autoTitleDeleted val="0"/>
    <c:plotArea>
      <c:layout>
        <c:manualLayout>
          <c:layoutTarget val="inner"/>
          <c:xMode val="edge"/>
          <c:yMode val="edge"/>
          <c:x val="4.6658823085973397E-2"/>
          <c:y val="8.9040366315949193E-2"/>
          <c:w val="0.93829657888856299"/>
          <c:h val="0.73594871174916998"/>
        </c:manualLayout>
      </c:layout>
      <c:barChart>
        <c:barDir val="col"/>
        <c:grouping val="clustered"/>
        <c:varyColors val="0"/>
        <c:ser>
          <c:idx val="3"/>
          <c:order val="0"/>
          <c:tx>
            <c:v>Difference between (% of non-Whites) and (% of Whites) voting PT</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r_coef!$AX$2:$AX$9</c15:sqref>
                  </c15:fullRef>
                </c:ext>
              </c:extLst>
              <c:f>r_coef!$AX$9</c:f>
              <c:numCache>
                <c:formatCode>General</c:formatCode>
                <c:ptCount val="1"/>
                <c:pt idx="0">
                  <c:v>17.106033325195312</c:v>
                </c:pt>
              </c:numCache>
            </c:numRef>
          </c:val>
          <c:extLst xmlns:c16r2="http://schemas.microsoft.com/office/drawing/2015/06/chart">
            <c:ext xmlns:c16="http://schemas.microsoft.com/office/drawing/2014/chart" uri="{C3380CC4-5D6E-409C-BE32-E72D297353CC}">
              <c16:uniqueId val="{00000000-2347-4658-83F1-B92FEA86C868}"/>
            </c:ext>
          </c:extLst>
        </c:ser>
        <c:ser>
          <c:idx val="0"/>
          <c:order val="1"/>
          <c:tx>
            <c:v>After controlling for income</c:v>
          </c:tx>
          <c:spPr>
            <a:solidFill>
              <a:srgbClr val="FF0000"/>
            </a:solidFill>
            <a:ln>
              <a:solidFill>
                <a:srgbClr val="FF0000"/>
              </a:solidFill>
            </a:ln>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r_coef!$AY$2:$AY$9</c15:sqref>
                  </c15:fullRef>
                </c:ext>
              </c:extLst>
              <c:f>r_coef!$AY$9</c:f>
              <c:numCache>
                <c:formatCode>General</c:formatCode>
                <c:ptCount val="1"/>
                <c:pt idx="0">
                  <c:v>13.697287559509277</c:v>
                </c:pt>
              </c:numCache>
            </c:numRef>
          </c:val>
          <c:extLst xmlns:c15="http://schemas.microsoft.com/office/drawing/2012/chart" xmlns:c16r2="http://schemas.microsoft.com/office/drawing/2015/06/chart">
            <c:ext xmlns:c16="http://schemas.microsoft.com/office/drawing/2014/chart" uri="{C3380CC4-5D6E-409C-BE32-E72D297353CC}">
              <c16:uniqueId val="{00000002-2347-4658-83F1-B92FEA86C868}"/>
            </c:ext>
          </c:extLst>
        </c:ser>
        <c:ser>
          <c:idx val="1"/>
          <c:order val="2"/>
          <c:tx>
            <c:v>After controlling for income, education, age, gender, occupation, rural/urban</c:v>
          </c:tx>
          <c:spPr>
            <a:solidFill>
              <a:schemeClr val="accent6"/>
            </a:solidFill>
            <a:ln>
              <a:solidFill>
                <a:schemeClr val="accent6"/>
              </a:solidFill>
            </a:ln>
            <a:effectLst/>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r_coef!$AZ$2:$AZ$9</c15:sqref>
                  </c15:fullRef>
                </c:ext>
              </c:extLst>
              <c:f>r_coef!$AZ$9</c:f>
              <c:numCache>
                <c:formatCode>General</c:formatCode>
                <c:ptCount val="1"/>
                <c:pt idx="0">
                  <c:v>13.556082725524902</c:v>
                </c:pt>
              </c:numCache>
            </c:numRef>
          </c:val>
          <c:extLst xmlns:c16r2="http://schemas.microsoft.com/office/drawing/2015/06/chart">
            <c:ext xmlns:c16="http://schemas.microsoft.com/office/drawing/2014/chart" uri="{C3380CC4-5D6E-409C-BE32-E72D297353CC}">
              <c16:uniqueId val="{00000001-2347-4658-83F1-B92FEA86C868}"/>
            </c:ext>
          </c:extLst>
        </c:ser>
        <c:ser>
          <c:idx val="2"/>
          <c:order val="3"/>
          <c:tx>
            <c:v>After controlling for income, education, age, gender, occupation, rural/urban, region</c:v>
          </c:tx>
          <c:spPr>
            <a:solidFill>
              <a:schemeClr val="accent4"/>
            </a:solidFill>
            <a:ln>
              <a:solidFill>
                <a:schemeClr val="accent4"/>
              </a:solidFill>
            </a:ln>
          </c:spPr>
          <c:invertIfNegative val="0"/>
          <c:cat>
            <c:strLit>
              <c:ptCount val="1"/>
              <c:pt idx="0">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r_coef!$BA$2:$BA$9</c15:sqref>
                  </c15:fullRef>
                </c:ext>
              </c:extLst>
              <c:f>r_coef!$BA$9</c:f>
              <c:numCache>
                <c:formatCode>General</c:formatCode>
                <c:ptCount val="1"/>
                <c:pt idx="0">
                  <c:v>10.435833930969238</c:v>
                </c:pt>
              </c:numCache>
            </c:numRef>
          </c:val>
          <c:extLst xmlns:c16r2="http://schemas.microsoft.com/office/drawing/2015/06/chart">
            <c:ext xmlns:c16="http://schemas.microsoft.com/office/drawing/2014/chart" uri="{C3380CC4-5D6E-409C-BE32-E72D297353CC}">
              <c16:uniqueId val="{00000003-2347-4658-83F1-B92FEA86C868}"/>
            </c:ext>
          </c:extLst>
        </c:ser>
        <c:dLbls>
          <c:showLegendKey val="0"/>
          <c:showVal val="0"/>
          <c:showCatName val="0"/>
          <c:showSerName val="0"/>
          <c:showPercent val="0"/>
          <c:showBubbleSize val="0"/>
        </c:dLbls>
        <c:gapWidth val="219"/>
        <c:overlap val="-27"/>
        <c:axId val="1226032448"/>
        <c:axId val="1226032992"/>
        <c:extLst xmlns:c16r2="http://schemas.microsoft.com/office/drawing/2015/06/chart"/>
      </c:barChart>
      <c:catAx>
        <c:axId val="1226032448"/>
        <c:scaling>
          <c:orientation val="minMax"/>
        </c:scaling>
        <c:delete val="1"/>
        <c:axPos val="b"/>
        <c:numFmt formatCode="General" sourceLinked="1"/>
        <c:majorTickMark val="none"/>
        <c:minorTickMark val="none"/>
        <c:tickLblPos val="nextTo"/>
        <c:crossAx val="1226032992"/>
        <c:crosses val="autoZero"/>
        <c:auto val="1"/>
        <c:lblAlgn val="ctr"/>
        <c:lblOffset val="100"/>
        <c:noMultiLvlLbl val="0"/>
      </c:catAx>
      <c:valAx>
        <c:axId val="1226032992"/>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2448"/>
        <c:crosses val="autoZero"/>
        <c:crossBetween val="between"/>
        <c:majorUnit val="2"/>
      </c:valAx>
      <c:spPr>
        <a:ln>
          <a:solidFill>
            <a:sysClr val="windowText" lastClr="000000"/>
          </a:solidFill>
        </a:ln>
      </c:spPr>
    </c:plotArea>
    <c:legend>
      <c:legendPos val="b"/>
      <c:layout>
        <c:manualLayout>
          <c:xMode val="edge"/>
          <c:yMode val="edge"/>
          <c:x val="5.69779957946202E-2"/>
          <c:y val="9.6003106496435897E-2"/>
          <c:w val="0.91801814074829902"/>
          <c:h val="0.176812741252261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14.11 - The religious cleavage in Brazil,</a:t>
            </a:r>
            <a:r>
              <a:rPr lang="en-US" sz="1680" baseline="0"/>
              <a:t> 2002-2018</a:t>
            </a:r>
            <a:endParaRPr lang="en-US" sz="1680"/>
          </a:p>
        </c:rich>
      </c:tx>
      <c:layout/>
      <c:overlay val="0"/>
    </c:title>
    <c:autoTitleDeleted val="0"/>
    <c:plotArea>
      <c:layout>
        <c:manualLayout>
          <c:layoutTarget val="inner"/>
          <c:xMode val="edge"/>
          <c:yMode val="edge"/>
          <c:x val="5.3032261885851702E-2"/>
          <c:y val="8.9040366315949193E-2"/>
          <c:w val="0.91671441917566998"/>
          <c:h val="0.710517962580545"/>
        </c:manualLayout>
      </c:layout>
      <c:scatterChart>
        <c:scatterStyle val="lineMarker"/>
        <c:varyColors val="0"/>
        <c:ser>
          <c:idx val="1"/>
          <c:order val="0"/>
          <c:tx>
            <c:v>Difference between (% of Protestant voters voting PT) and (% of non-Protestant voters voting PT)</c:v>
          </c:tx>
          <c:spPr>
            <a:ln w="38100">
              <a:solidFill>
                <a:schemeClr val="accent1">
                  <a:alpha val="95000"/>
                </a:schemeClr>
              </a:solidFill>
            </a:ln>
          </c:spPr>
          <c:marker>
            <c:symbol val="circle"/>
            <c:size val="10"/>
            <c:spPr>
              <a:solidFill>
                <a:schemeClr val="accent1"/>
              </a:solidFill>
              <a:ln>
                <a:solidFill>
                  <a:schemeClr val="accent1"/>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r_votediff_cses!$AZ$2:$AZ$6</c:f>
              <c:numCache>
                <c:formatCode>General</c:formatCode>
                <c:ptCount val="5"/>
                <c:pt idx="0">
                  <c:v>7.9325466156005859</c:v>
                </c:pt>
                <c:pt idx="1">
                  <c:v>-4.9754986763000488</c:v>
                </c:pt>
                <c:pt idx="2">
                  <c:v>-6.7024922370910645</c:v>
                </c:pt>
                <c:pt idx="3">
                  <c:v>-4.8909397125244141</c:v>
                </c:pt>
                <c:pt idx="4">
                  <c:v>-16.654983520507813</c:v>
                </c:pt>
              </c:numCache>
            </c:numRef>
          </c:yVal>
          <c:smooth val="0"/>
          <c:extLst xmlns:c16r2="http://schemas.microsoft.com/office/drawing/2015/06/chart">
            <c:ext xmlns:c16="http://schemas.microsoft.com/office/drawing/2014/chart" uri="{C3380CC4-5D6E-409C-BE32-E72D297353CC}">
              <c16:uniqueId val="{00000001-F36A-4E22-BBDB-3B660F317198}"/>
            </c:ext>
          </c:extLst>
        </c:ser>
        <c:ser>
          <c:idx val="3"/>
          <c:order val="2"/>
          <c:tx>
            <c:v>After controlling for income, education, age, gender, employment, marital status</c:v>
          </c:tx>
          <c:spPr>
            <a:ln w="38100">
              <a:solidFill>
                <a:srgbClr val="FF0000"/>
              </a:solidFill>
            </a:ln>
          </c:spPr>
          <c:marker>
            <c:symbol val="square"/>
            <c:size val="9"/>
            <c:spPr>
              <a:solidFill>
                <a:srgbClr val="FF0000"/>
              </a:solidFill>
              <a:ln>
                <a:solidFill>
                  <a:srgbClr val="FF0000"/>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r_votediff_cses!$BB$2:$BB$6</c:f>
              <c:numCache>
                <c:formatCode>General</c:formatCode>
                <c:ptCount val="5"/>
                <c:pt idx="0">
                  <c:v>7.8659400939941406</c:v>
                </c:pt>
                <c:pt idx="1">
                  <c:v>-4.178070068359375</c:v>
                </c:pt>
                <c:pt idx="2">
                  <c:v>-6.6954841613769531</c:v>
                </c:pt>
                <c:pt idx="3">
                  <c:v>-5.7117385864257812</c:v>
                </c:pt>
                <c:pt idx="4">
                  <c:v>-18.19257926940918</c:v>
                </c:pt>
              </c:numCache>
            </c:numRef>
          </c:yVal>
          <c:smooth val="0"/>
          <c:extLst xmlns:c16r2="http://schemas.microsoft.com/office/drawing/2015/06/chart">
            <c:ext xmlns:c16="http://schemas.microsoft.com/office/drawing/2014/chart" uri="{C3380CC4-5D6E-409C-BE32-E72D297353CC}">
              <c16:uniqueId val="{00000003-F36A-4E22-BBDB-3B660F317198}"/>
            </c:ext>
          </c:extLst>
        </c:ser>
        <c:dLbls>
          <c:showLegendKey val="0"/>
          <c:showVal val="0"/>
          <c:showCatName val="0"/>
          <c:showSerName val="0"/>
          <c:showPercent val="0"/>
          <c:showBubbleSize val="0"/>
        </c:dLbls>
        <c:axId val="1226013952"/>
        <c:axId val="1226020480"/>
        <c:extLst xmlns:c16r2="http://schemas.microsoft.com/office/drawing/2015/06/chart">
          <c:ext xmlns:c15="http://schemas.microsoft.com/office/drawing/2012/chart" uri="{02D57815-91ED-43cb-92C2-25804820EDAC}">
            <c15:filteredScatterSeries>
              <c15:ser>
                <c:idx val="2"/>
                <c:order val="1"/>
                <c:tx>
                  <c:v>After controlling for income</c:v>
                </c:tx>
                <c:spPr>
                  <a:ln w="38100">
                    <a:solidFill>
                      <a:schemeClr val="accent1"/>
                    </a:solidFill>
                  </a:ln>
                </c:spPr>
                <c:marker>
                  <c:symbol val="circle"/>
                  <c:size val="9"/>
                  <c:spPr>
                    <a:solidFill>
                      <a:schemeClr val="accent1"/>
                    </a:solidFill>
                    <a:ln>
                      <a:solidFill>
                        <a:schemeClr val="accent1"/>
                      </a:solidFill>
                    </a:ln>
                  </c:spPr>
                </c:marker>
                <c:xVal>
                  <c:numRef>
                    <c:extLst xmlns:c16r2="http://schemas.microsoft.com/office/drawing/2015/06/chart">
                      <c:ext uri="{02D57815-91ED-43cb-92C2-25804820EDAC}">
                        <c15:formulaRef>
                          <c15:sqref>r_votediff_cses!$C$2:$C$6</c15:sqref>
                        </c15:formulaRef>
                      </c:ext>
                    </c:extLst>
                    <c:numCache>
                      <c:formatCode>General</c:formatCode>
                      <c:ptCount val="5"/>
                      <c:pt idx="0">
                        <c:v>2002</c:v>
                      </c:pt>
                      <c:pt idx="1">
                        <c:v>2006</c:v>
                      </c:pt>
                      <c:pt idx="2">
                        <c:v>2010</c:v>
                      </c:pt>
                      <c:pt idx="3">
                        <c:v>2014</c:v>
                      </c:pt>
                      <c:pt idx="4">
                        <c:v>2018</c:v>
                      </c:pt>
                    </c:numCache>
                  </c:numRef>
                </c:xVal>
                <c:yVal>
                  <c:numRef>
                    <c:extLst xmlns:c16r2="http://schemas.microsoft.com/office/drawing/2015/06/chart">
                      <c:ext uri="{02D57815-91ED-43cb-92C2-25804820EDAC}">
                        <c15:formulaRef>
                          <c15:sqref>r_votediff_cses!$BA$2:$BA$6</c15:sqref>
                        </c15:formulaRef>
                      </c:ext>
                    </c:extLst>
                    <c:numCache>
                      <c:formatCode>General</c:formatCode>
                      <c:ptCount val="5"/>
                      <c:pt idx="0">
                        <c:v>9.2878389358520508</c:v>
                      </c:pt>
                      <c:pt idx="1">
                        <c:v>-4.5117478370666504</c:v>
                      </c:pt>
                      <c:pt idx="2">
                        <c:v>-7.030724048614502</c:v>
                      </c:pt>
                      <c:pt idx="3">
                        <c:v>-5.2390890121459961</c:v>
                      </c:pt>
                      <c:pt idx="4">
                        <c:v>-18.056722640991211</c:v>
                      </c:pt>
                    </c:numCache>
                  </c:numRef>
                </c:yVal>
                <c:smooth val="0"/>
                <c:extLst xmlns:c16r2="http://schemas.microsoft.com/office/drawing/2015/06/chart">
                  <c:ext xmlns:c16="http://schemas.microsoft.com/office/drawing/2014/chart" uri="{C3380CC4-5D6E-409C-BE32-E72D297353CC}">
                    <c16:uniqueId val="{00000002-F36A-4E22-BBDB-3B660F317198}"/>
                  </c:ext>
                </c:extLst>
              </c15:ser>
            </c15:filteredScatterSeries>
          </c:ext>
        </c:extLst>
      </c:scatterChart>
      <c:valAx>
        <c:axId val="1226013952"/>
        <c:scaling>
          <c:orientation val="minMax"/>
          <c:max val="2018"/>
          <c:min val="2002"/>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ln>
        </c:spPr>
        <c:txPr>
          <a:bodyPr/>
          <a:lstStyle/>
          <a:p>
            <a:pPr>
              <a:defRPr sz="1400"/>
            </a:pPr>
            <a:endParaRPr lang="fr-FR"/>
          </a:p>
        </c:txPr>
        <c:crossAx val="1226020480"/>
        <c:crosses val="autoZero"/>
        <c:crossBetween val="midCat"/>
        <c:majorUnit val="2"/>
        <c:minorUnit val="2"/>
      </c:valAx>
      <c:valAx>
        <c:axId val="1226020480"/>
        <c:scaling>
          <c:orientation val="minMax"/>
          <c:max val="2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26013952"/>
        <c:crosses val="autoZero"/>
        <c:crossBetween val="midCat"/>
        <c:majorUnit val="5"/>
      </c:valAx>
      <c:spPr>
        <a:ln>
          <a:solidFill>
            <a:sysClr val="windowText" lastClr="000000"/>
          </a:solidFill>
        </a:ln>
      </c:spPr>
    </c:plotArea>
    <c:legend>
      <c:legendPos val="b"/>
      <c:layout>
        <c:manualLayout>
          <c:xMode val="edge"/>
          <c:yMode val="edge"/>
          <c:x val="6.2385749017859003E-2"/>
          <c:y val="9.7311624447236594E-2"/>
          <c:w val="0.891631401963767"/>
          <c:h val="0.1517263657731290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14.12 - Reasons determining candidate choice in the 2018 presidential election by income group in Brazil</a:t>
            </a:r>
          </a:p>
        </c:rich>
      </c:tx>
      <c:layout/>
      <c:overlay val="0"/>
      <c:spPr>
        <a:noFill/>
        <a:ln>
          <a:noFill/>
        </a:ln>
        <a:effectLst/>
      </c:spPr>
    </c:title>
    <c:autoTitleDeleted val="0"/>
    <c:plotArea>
      <c:layout>
        <c:manualLayout>
          <c:layoutTarget val="inner"/>
          <c:xMode val="edge"/>
          <c:yMode val="edge"/>
          <c:x val="6.3686572669339206E-2"/>
          <c:y val="0.13092200616352601"/>
          <c:w val="0.92126882930519705"/>
          <c:h val="0.54216674660018305"/>
        </c:manualLayout>
      </c:layout>
      <c:barChart>
        <c:barDir val="col"/>
        <c:grouping val="stacked"/>
        <c:varyColors val="0"/>
        <c:ser>
          <c:idx val="1"/>
          <c:order val="0"/>
          <c:tx>
            <c:v>Employment / Health</c:v>
          </c:tx>
          <c:spPr>
            <a:solidFill>
              <a:schemeClr val="accent1"/>
            </a:solidFill>
            <a:ln>
              <a:solidFill>
                <a:schemeClr val="accent1"/>
              </a:solidFill>
            </a:ln>
            <a:effectLst/>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r_reason!$B$2:$B$4</c:f>
              <c:numCache>
                <c:formatCode>0%</c:formatCode>
                <c:ptCount val="3"/>
                <c:pt idx="0">
                  <c:v>0.52983495556495974</c:v>
                </c:pt>
                <c:pt idx="1">
                  <c:v>0.39527798933739527</c:v>
                </c:pt>
                <c:pt idx="2">
                  <c:v>0.30193905817174516</c:v>
                </c:pt>
              </c:numCache>
            </c:numRef>
          </c:val>
          <c:extLst xmlns:c16r2="http://schemas.microsoft.com/office/drawing/2015/06/chart">
            <c:ext xmlns:c16="http://schemas.microsoft.com/office/drawing/2014/chart" uri="{C3380CC4-5D6E-409C-BE32-E72D297353CC}">
              <c16:uniqueId val="{0000000D-6455-4978-BB79-18197D91235F}"/>
            </c:ext>
          </c:extLst>
        </c:ser>
        <c:ser>
          <c:idx val="0"/>
          <c:order val="1"/>
          <c:tx>
            <c:v>Corruption / Security</c:v>
          </c:tx>
          <c:spPr>
            <a:solidFill>
              <a:srgbClr val="FF0000"/>
            </a:solidFill>
            <a:ln>
              <a:solidFill>
                <a:srgbClr val="FF0000"/>
              </a:solidFill>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r_reason!$C$2:$C$4</c:f>
              <c:numCache>
                <c:formatCode>0%</c:formatCode>
                <c:ptCount val="3"/>
                <c:pt idx="0">
                  <c:v>0.22556072788827761</c:v>
                </c:pt>
                <c:pt idx="1">
                  <c:v>0.33625285605483624</c:v>
                </c:pt>
                <c:pt idx="2">
                  <c:v>0.4293628808864266</c:v>
                </c:pt>
              </c:numCache>
            </c:numRef>
          </c:val>
          <c:extLst xmlns:c16r2="http://schemas.microsoft.com/office/drawing/2015/06/chart">
            <c:ext xmlns:c16="http://schemas.microsoft.com/office/drawing/2014/chart" uri="{C3380CC4-5D6E-409C-BE32-E72D297353CC}">
              <c16:uniqueId val="{0000000F-6455-4978-BB79-18197D91235F}"/>
            </c:ext>
          </c:extLst>
        </c:ser>
        <c:ser>
          <c:idx val="3"/>
          <c:order val="2"/>
          <c:tx>
            <c:v>Education</c:v>
          </c:tx>
          <c:spPr>
            <a:solidFill>
              <a:schemeClr val="accent6"/>
            </a:solidFill>
            <a:ln>
              <a:solidFill>
                <a:schemeClr val="accent6"/>
              </a:solidFill>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r_reason!$D$2:$D$4</c:f>
              <c:numCache>
                <c:formatCode>0%</c:formatCode>
                <c:ptCount val="3"/>
                <c:pt idx="0">
                  <c:v>0.13570320214416701</c:v>
                </c:pt>
                <c:pt idx="1">
                  <c:v>0.20068545316070069</c:v>
                </c:pt>
                <c:pt idx="2">
                  <c:v>0.20221606648199447</c:v>
                </c:pt>
              </c:numCache>
            </c:numRef>
          </c:val>
          <c:extLst xmlns:c16r2="http://schemas.microsoft.com/office/drawing/2015/06/chart">
            <c:ext xmlns:c16="http://schemas.microsoft.com/office/drawing/2014/chart" uri="{C3380CC4-5D6E-409C-BE32-E72D297353CC}">
              <c16:uniqueId val="{00000011-6455-4978-BB79-18197D91235F}"/>
            </c:ext>
          </c:extLst>
        </c:ser>
        <c:ser>
          <c:idx val="2"/>
          <c:order val="3"/>
          <c:tx>
            <c:v>Other</c:v>
          </c:tx>
          <c:spPr>
            <a:solidFill>
              <a:schemeClr val="accent4"/>
            </a:solidFill>
            <a:ln>
              <a:solidFill>
                <a:schemeClr val="accent4"/>
              </a:solidFill>
            </a:ln>
            <a:effectLst/>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r_reason!$E$2:$E$4</c:f>
              <c:numCache>
                <c:formatCode>0%</c:formatCode>
                <c:ptCount val="3"/>
                <c:pt idx="0">
                  <c:v>0.10890111440259558</c:v>
                </c:pt>
                <c:pt idx="1">
                  <c:v>6.7783701447067787E-2</c:v>
                </c:pt>
                <c:pt idx="2">
                  <c:v>6.6481994459833799E-2</c:v>
                </c:pt>
              </c:numCache>
            </c:numRef>
          </c:val>
          <c:extLst xmlns:c16r2="http://schemas.microsoft.com/office/drawing/2015/06/chart">
            <c:ext xmlns:c16="http://schemas.microsoft.com/office/drawing/2014/chart" uri="{C3380CC4-5D6E-409C-BE32-E72D297353CC}">
              <c16:uniqueId val="{00000013-6455-4978-BB79-18197D91235F}"/>
            </c:ext>
          </c:extLst>
        </c:ser>
        <c:dLbls>
          <c:dLblPos val="ctr"/>
          <c:showLegendKey val="0"/>
          <c:showVal val="1"/>
          <c:showCatName val="0"/>
          <c:showSerName val="0"/>
          <c:showPercent val="0"/>
          <c:showBubbleSize val="0"/>
        </c:dLbls>
        <c:gapWidth val="219"/>
        <c:overlap val="100"/>
        <c:axId val="1226029184"/>
        <c:axId val="1226043872"/>
      </c:barChart>
      <c:catAx>
        <c:axId val="12260291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43872"/>
        <c:crosses val="autoZero"/>
        <c:auto val="1"/>
        <c:lblAlgn val="ctr"/>
        <c:lblOffset val="100"/>
        <c:noMultiLvlLbl val="0"/>
      </c:catAx>
      <c:valAx>
        <c:axId val="12260438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9184"/>
        <c:crosses val="autoZero"/>
        <c:crossBetween val="between"/>
        <c:majorUnit val="0.1"/>
      </c:valAx>
      <c:spPr>
        <a:ln>
          <a:solidFill>
            <a:sysClr val="windowText" lastClr="000000"/>
          </a:solidFill>
        </a:ln>
      </c:spPr>
    </c:plotArea>
    <c:legend>
      <c:legendPos val="b"/>
      <c:layout>
        <c:manualLayout>
          <c:xMode val="edge"/>
          <c:yMode val="edge"/>
          <c:x val="6.5185618460696607E-2"/>
          <c:y val="0.73671187864903098"/>
          <c:w val="0.92092044509179405"/>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GB" sz="1680" b="1"/>
              <a:t> 14.1 - </a:t>
            </a:r>
            <a:r>
              <a:rPr lang="en-IE" sz="1680" b="1" i="0" u="none" strike="noStrike" baseline="0">
                <a:effectLst/>
              </a:rPr>
              <a:t>Literacy and political participation in Brazil, 1872-2018</a:t>
            </a:r>
            <a:endParaRPr lang="en-GB" sz="1680" b="1"/>
          </a:p>
        </c:rich>
      </c:tx>
      <c:layout/>
      <c:overlay val="0"/>
      <c:spPr>
        <a:noFill/>
        <a:ln>
          <a:noFill/>
        </a:ln>
        <a:effectLst/>
      </c:spPr>
    </c:title>
    <c:autoTitleDeleted val="0"/>
    <c:plotArea>
      <c:layout>
        <c:manualLayout>
          <c:layoutTarget val="inner"/>
          <c:xMode val="edge"/>
          <c:yMode val="edge"/>
          <c:x val="8.6273231625725103E-2"/>
          <c:y val="8.0115678992282779E-2"/>
          <c:w val="0.89190071708149099"/>
          <c:h val="0.56658726163627215"/>
        </c:manualLayout>
      </c:layout>
      <c:lineChart>
        <c:grouping val="standard"/>
        <c:varyColors val="0"/>
        <c:ser>
          <c:idx val="0"/>
          <c:order val="0"/>
          <c:tx>
            <c:v>Literacy rate</c:v>
          </c:tx>
          <c:spPr>
            <a:ln w="38100" cap="rnd">
              <a:solidFill>
                <a:schemeClr val="tx1"/>
              </a:solidFill>
              <a:round/>
            </a:ln>
            <a:effectLst/>
          </c:spPr>
          <c:marker>
            <c:symbol val="circle"/>
            <c:size val="10"/>
            <c:spPr>
              <a:solidFill>
                <a:schemeClr val="tx1"/>
              </a:solidFill>
              <a:ln w="9525">
                <a:noFill/>
              </a:ln>
              <a:effectLst/>
            </c:spPr>
          </c:marker>
          <c:cat>
            <c:numRef>
              <c:f>r_votinghistory!$A$3:$A$41</c:f>
              <c:numCache>
                <c:formatCode>General</c:formatCode>
                <c:ptCount val="39"/>
                <c:pt idx="0">
                  <c:v>1872</c:v>
                </c:pt>
                <c:pt idx="1">
                  <c:v>1886</c:v>
                </c:pt>
                <c:pt idx="2">
                  <c:v>1890</c:v>
                </c:pt>
                <c:pt idx="3">
                  <c:v>1894</c:v>
                </c:pt>
                <c:pt idx="4">
                  <c:v>1898</c:v>
                </c:pt>
                <c:pt idx="5">
                  <c:v>1900</c:v>
                </c:pt>
                <c:pt idx="6">
                  <c:v>1902</c:v>
                </c:pt>
                <c:pt idx="7">
                  <c:v>1906</c:v>
                </c:pt>
                <c:pt idx="8">
                  <c:v>1910</c:v>
                </c:pt>
                <c:pt idx="9">
                  <c:v>1914</c:v>
                </c:pt>
                <c:pt idx="10">
                  <c:v>1918</c:v>
                </c:pt>
                <c:pt idx="11">
                  <c:v>1919</c:v>
                </c:pt>
                <c:pt idx="12">
                  <c:v>1920</c:v>
                </c:pt>
                <c:pt idx="13">
                  <c:v>1922</c:v>
                </c:pt>
                <c:pt idx="14">
                  <c:v>1926</c:v>
                </c:pt>
                <c:pt idx="15">
                  <c:v>1930</c:v>
                </c:pt>
                <c:pt idx="16">
                  <c:v>1934</c:v>
                </c:pt>
                <c:pt idx="17">
                  <c:v>1945</c:v>
                </c:pt>
                <c:pt idx="18">
                  <c:v>1947</c:v>
                </c:pt>
                <c:pt idx="19">
                  <c:v>1950</c:v>
                </c:pt>
                <c:pt idx="20">
                  <c:v>1954</c:v>
                </c:pt>
                <c:pt idx="21">
                  <c:v>1955</c:v>
                </c:pt>
                <c:pt idx="22">
                  <c:v>1958</c:v>
                </c:pt>
                <c:pt idx="23">
                  <c:v>1960</c:v>
                </c:pt>
                <c:pt idx="24">
                  <c:v>1962</c:v>
                </c:pt>
                <c:pt idx="25">
                  <c:v>1966</c:v>
                </c:pt>
                <c:pt idx="26">
                  <c:v>1970</c:v>
                </c:pt>
                <c:pt idx="27">
                  <c:v>1978</c:v>
                </c:pt>
                <c:pt idx="28">
                  <c:v>1982</c:v>
                </c:pt>
                <c:pt idx="29">
                  <c:v>1986</c:v>
                </c:pt>
                <c:pt idx="30">
                  <c:v>1989</c:v>
                </c:pt>
                <c:pt idx="31">
                  <c:v>1990</c:v>
                </c:pt>
                <c:pt idx="32">
                  <c:v>1994</c:v>
                </c:pt>
                <c:pt idx="33">
                  <c:v>1998</c:v>
                </c:pt>
                <c:pt idx="34">
                  <c:v>2002</c:v>
                </c:pt>
                <c:pt idx="35">
                  <c:v>2006</c:v>
                </c:pt>
                <c:pt idx="36">
                  <c:v>2010</c:v>
                </c:pt>
                <c:pt idx="37">
                  <c:v>2014</c:v>
                </c:pt>
                <c:pt idx="38">
                  <c:v>2018</c:v>
                </c:pt>
              </c:numCache>
            </c:numRef>
          </c:cat>
          <c:val>
            <c:numRef>
              <c:f>r_votinghistory!$B$3:$B$41</c:f>
              <c:numCache>
                <c:formatCode>General</c:formatCode>
                <c:ptCount val="39"/>
                <c:pt idx="0" formatCode="0%">
                  <c:v>0.247</c:v>
                </c:pt>
                <c:pt idx="2" formatCode="0%">
                  <c:v>0.25800000000000001</c:v>
                </c:pt>
                <c:pt idx="5" formatCode="0%">
                  <c:v>0.34663787153399994</c:v>
                </c:pt>
                <c:pt idx="12" formatCode="0%">
                  <c:v>0.35059908475599999</c:v>
                </c:pt>
                <c:pt idx="19" formatCode="0%">
                  <c:v>0.49309999999999998</c:v>
                </c:pt>
                <c:pt idx="23" formatCode="0%">
                  <c:v>0.60519999999999996</c:v>
                </c:pt>
                <c:pt idx="26" formatCode="0%">
                  <c:v>0.67031386298037066</c:v>
                </c:pt>
                <c:pt idx="28" formatCode="0%">
                  <c:v>0.76695878067800005</c:v>
                </c:pt>
                <c:pt idx="29" formatCode="0%">
                  <c:v>0.79723994533999998</c:v>
                </c:pt>
                <c:pt idx="30" formatCode="0%">
                  <c:v>0.80919007029900003</c:v>
                </c:pt>
                <c:pt idx="31" formatCode="0%">
                  <c:v>0.81331527327800002</c:v>
                </c:pt>
                <c:pt idx="33" formatCode="0%">
                  <c:v>0.86191467924700005</c:v>
                </c:pt>
                <c:pt idx="34" formatCode="0%">
                  <c:v>0.88142083303899998</c:v>
                </c:pt>
                <c:pt idx="35" formatCode="0%">
                  <c:v>0.89521350137900002</c:v>
                </c:pt>
                <c:pt idx="36" formatCode="0%">
                  <c:v>0.90900000000000003</c:v>
                </c:pt>
                <c:pt idx="37" formatCode="0%">
                  <c:v>0.9173</c:v>
                </c:pt>
                <c:pt idx="38" formatCode="0%">
                  <c:v>0.93100000000000005</c:v>
                </c:pt>
              </c:numCache>
            </c:numRef>
          </c:val>
          <c:smooth val="0"/>
          <c:extLst xmlns:c16r2="http://schemas.microsoft.com/office/drawing/2015/06/chart">
            <c:ext xmlns:c16="http://schemas.microsoft.com/office/drawing/2014/chart" uri="{C3380CC4-5D6E-409C-BE32-E72D297353CC}">
              <c16:uniqueId val="{00000000-A667-449B-846E-46792F17E830}"/>
            </c:ext>
          </c:extLst>
        </c:ser>
        <c:ser>
          <c:idx val="3"/>
          <c:order val="1"/>
          <c:tx>
            <c:v>Voters (parliamentary elections)</c:v>
          </c:tx>
          <c:spPr>
            <a:ln w="38100" cap="rnd">
              <a:solidFill>
                <a:schemeClr val="tx1">
                  <a:lumMod val="75000"/>
                  <a:lumOff val="25000"/>
                </a:schemeClr>
              </a:solidFill>
              <a:round/>
            </a:ln>
            <a:effectLst/>
          </c:spPr>
          <c:marker>
            <c:symbol val="square"/>
            <c:size val="9"/>
            <c:spPr>
              <a:solidFill>
                <a:schemeClr val="bg1"/>
              </a:solidFill>
              <a:ln w="9525">
                <a:solidFill>
                  <a:schemeClr val="tx1">
                    <a:lumMod val="75000"/>
                    <a:lumOff val="25000"/>
                  </a:schemeClr>
                </a:solidFill>
              </a:ln>
              <a:effectLst/>
            </c:spPr>
          </c:marker>
          <c:cat>
            <c:numRef>
              <c:f>r_votinghistory!$A$3:$A$41</c:f>
              <c:numCache>
                <c:formatCode>General</c:formatCode>
                <c:ptCount val="39"/>
                <c:pt idx="0">
                  <c:v>1872</c:v>
                </c:pt>
                <c:pt idx="1">
                  <c:v>1886</c:v>
                </c:pt>
                <c:pt idx="2">
                  <c:v>1890</c:v>
                </c:pt>
                <c:pt idx="3">
                  <c:v>1894</c:v>
                </c:pt>
                <c:pt idx="4">
                  <c:v>1898</c:v>
                </c:pt>
                <c:pt idx="5">
                  <c:v>1900</c:v>
                </c:pt>
                <c:pt idx="6">
                  <c:v>1902</c:v>
                </c:pt>
                <c:pt idx="7">
                  <c:v>1906</c:v>
                </c:pt>
                <c:pt idx="8">
                  <c:v>1910</c:v>
                </c:pt>
                <c:pt idx="9">
                  <c:v>1914</c:v>
                </c:pt>
                <c:pt idx="10">
                  <c:v>1918</c:v>
                </c:pt>
                <c:pt idx="11">
                  <c:v>1919</c:v>
                </c:pt>
                <c:pt idx="12">
                  <c:v>1920</c:v>
                </c:pt>
                <c:pt idx="13">
                  <c:v>1922</c:v>
                </c:pt>
                <c:pt idx="14">
                  <c:v>1926</c:v>
                </c:pt>
                <c:pt idx="15">
                  <c:v>1930</c:v>
                </c:pt>
                <c:pt idx="16">
                  <c:v>1934</c:v>
                </c:pt>
                <c:pt idx="17">
                  <c:v>1945</c:v>
                </c:pt>
                <c:pt idx="18">
                  <c:v>1947</c:v>
                </c:pt>
                <c:pt idx="19">
                  <c:v>1950</c:v>
                </c:pt>
                <c:pt idx="20">
                  <c:v>1954</c:v>
                </c:pt>
                <c:pt idx="21">
                  <c:v>1955</c:v>
                </c:pt>
                <c:pt idx="22">
                  <c:v>1958</c:v>
                </c:pt>
                <c:pt idx="23">
                  <c:v>1960</c:v>
                </c:pt>
                <c:pt idx="24">
                  <c:v>1962</c:v>
                </c:pt>
                <c:pt idx="25">
                  <c:v>1966</c:v>
                </c:pt>
                <c:pt idx="26">
                  <c:v>1970</c:v>
                </c:pt>
                <c:pt idx="27">
                  <c:v>1978</c:v>
                </c:pt>
                <c:pt idx="28">
                  <c:v>1982</c:v>
                </c:pt>
                <c:pt idx="29">
                  <c:v>1986</c:v>
                </c:pt>
                <c:pt idx="30">
                  <c:v>1989</c:v>
                </c:pt>
                <c:pt idx="31">
                  <c:v>1990</c:v>
                </c:pt>
                <c:pt idx="32">
                  <c:v>1994</c:v>
                </c:pt>
                <c:pt idx="33">
                  <c:v>1998</c:v>
                </c:pt>
                <c:pt idx="34">
                  <c:v>2002</c:v>
                </c:pt>
                <c:pt idx="35">
                  <c:v>2006</c:v>
                </c:pt>
                <c:pt idx="36">
                  <c:v>2010</c:v>
                </c:pt>
                <c:pt idx="37">
                  <c:v>2014</c:v>
                </c:pt>
                <c:pt idx="38">
                  <c:v>2018</c:v>
                </c:pt>
              </c:numCache>
            </c:numRef>
          </c:cat>
          <c:val>
            <c:numRef>
              <c:f>r_votinghistory!$G$3:$G$41</c:f>
              <c:numCache>
                <c:formatCode>0.0%</c:formatCode>
                <c:ptCount val="39"/>
                <c:pt idx="1">
                  <c:v>2.2283339909054459E-2</c:v>
                </c:pt>
                <c:pt idx="16">
                  <c:v>0.10077986197784795</c:v>
                </c:pt>
                <c:pt idx="17">
                  <c:v>0.23658268561121837</c:v>
                </c:pt>
                <c:pt idx="18">
                  <c:v>9.7166923253879781E-2</c:v>
                </c:pt>
                <c:pt idx="19">
                  <c:v>0.28292268134743509</c:v>
                </c:pt>
                <c:pt idx="20">
                  <c:v>0.31494827075617998</c:v>
                </c:pt>
                <c:pt idx="22">
                  <c:v>0.35715886939571151</c:v>
                </c:pt>
                <c:pt idx="24">
                  <c:v>0.36857142785735425</c:v>
                </c:pt>
                <c:pt idx="25">
                  <c:v>0.38409273924752685</c:v>
                </c:pt>
                <c:pt idx="26">
                  <c:v>0.42931236987937055</c:v>
                </c:pt>
                <c:pt idx="27">
                  <c:v>0.55529258639466628</c:v>
                </c:pt>
                <c:pt idx="28">
                  <c:v>0.6370165947726335</c:v>
                </c:pt>
                <c:pt idx="29">
                  <c:v>0.70422095694955944</c:v>
                </c:pt>
                <c:pt idx="31">
                  <c:v>0.76567212666611384</c:v>
                </c:pt>
                <c:pt idx="32">
                  <c:v>0.79875209614094878</c:v>
                </c:pt>
                <c:pt idx="33">
                  <c:v>0.81025289507885179</c:v>
                </c:pt>
                <c:pt idx="34">
                  <c:v>0.68365449541165302</c:v>
                </c:pt>
                <c:pt idx="35">
                  <c:v>0.83540531549751229</c:v>
                </c:pt>
                <c:pt idx="36">
                  <c:v>0.80618579822697012</c:v>
                </c:pt>
                <c:pt idx="37">
                  <c:v>0.75085953707581454</c:v>
                </c:pt>
                <c:pt idx="38">
                  <c:v>0.76662674357599303</c:v>
                </c:pt>
              </c:numCache>
            </c:numRef>
          </c:val>
          <c:smooth val="0"/>
          <c:extLst xmlns:c16r2="http://schemas.microsoft.com/office/drawing/2015/06/chart">
            <c:ext xmlns:c16="http://schemas.microsoft.com/office/drawing/2014/chart" uri="{C3380CC4-5D6E-409C-BE32-E72D297353CC}">
              <c16:uniqueId val="{00000001-A667-449B-846E-46792F17E830}"/>
            </c:ext>
          </c:extLst>
        </c:ser>
        <c:ser>
          <c:idx val="1"/>
          <c:order val="2"/>
          <c:tx>
            <c:v>Voters (presidential elections)</c:v>
          </c:tx>
          <c:spPr>
            <a:ln w="38100" cap="rnd">
              <a:solidFill>
                <a:schemeClr val="tx1">
                  <a:lumMod val="50000"/>
                  <a:lumOff val="50000"/>
                </a:schemeClr>
              </a:solidFill>
              <a:prstDash val="sysDash"/>
              <a:round/>
            </a:ln>
            <a:effectLst/>
          </c:spPr>
          <c:marker>
            <c:symbol val="triangle"/>
            <c:size val="11"/>
            <c:spPr>
              <a:solidFill>
                <a:schemeClr val="tx1">
                  <a:lumMod val="50000"/>
                  <a:lumOff val="50000"/>
                </a:schemeClr>
              </a:solidFill>
              <a:ln w="9525">
                <a:noFill/>
                <a:prstDash val="solid"/>
              </a:ln>
              <a:effectLst/>
            </c:spPr>
          </c:marker>
          <c:cat>
            <c:numRef>
              <c:f>r_votinghistory!$A$3:$A$41</c:f>
              <c:numCache>
                <c:formatCode>General</c:formatCode>
                <c:ptCount val="39"/>
                <c:pt idx="0">
                  <c:v>1872</c:v>
                </c:pt>
                <c:pt idx="1">
                  <c:v>1886</c:v>
                </c:pt>
                <c:pt idx="2">
                  <c:v>1890</c:v>
                </c:pt>
                <c:pt idx="3">
                  <c:v>1894</c:v>
                </c:pt>
                <c:pt idx="4">
                  <c:v>1898</c:v>
                </c:pt>
                <c:pt idx="5">
                  <c:v>1900</c:v>
                </c:pt>
                <c:pt idx="6">
                  <c:v>1902</c:v>
                </c:pt>
                <c:pt idx="7">
                  <c:v>1906</c:v>
                </c:pt>
                <c:pt idx="8">
                  <c:v>1910</c:v>
                </c:pt>
                <c:pt idx="9">
                  <c:v>1914</c:v>
                </c:pt>
                <c:pt idx="10">
                  <c:v>1918</c:v>
                </c:pt>
                <c:pt idx="11">
                  <c:v>1919</c:v>
                </c:pt>
                <c:pt idx="12">
                  <c:v>1920</c:v>
                </c:pt>
                <c:pt idx="13">
                  <c:v>1922</c:v>
                </c:pt>
                <c:pt idx="14">
                  <c:v>1926</c:v>
                </c:pt>
                <c:pt idx="15">
                  <c:v>1930</c:v>
                </c:pt>
                <c:pt idx="16">
                  <c:v>1934</c:v>
                </c:pt>
                <c:pt idx="17">
                  <c:v>1945</c:v>
                </c:pt>
                <c:pt idx="18">
                  <c:v>1947</c:v>
                </c:pt>
                <c:pt idx="19">
                  <c:v>1950</c:v>
                </c:pt>
                <c:pt idx="20">
                  <c:v>1954</c:v>
                </c:pt>
                <c:pt idx="21">
                  <c:v>1955</c:v>
                </c:pt>
                <c:pt idx="22">
                  <c:v>1958</c:v>
                </c:pt>
                <c:pt idx="23">
                  <c:v>1960</c:v>
                </c:pt>
                <c:pt idx="24">
                  <c:v>1962</c:v>
                </c:pt>
                <c:pt idx="25">
                  <c:v>1966</c:v>
                </c:pt>
                <c:pt idx="26">
                  <c:v>1970</c:v>
                </c:pt>
                <c:pt idx="27">
                  <c:v>1978</c:v>
                </c:pt>
                <c:pt idx="28">
                  <c:v>1982</c:v>
                </c:pt>
                <c:pt idx="29">
                  <c:v>1986</c:v>
                </c:pt>
                <c:pt idx="30">
                  <c:v>1989</c:v>
                </c:pt>
                <c:pt idx="31">
                  <c:v>1990</c:v>
                </c:pt>
                <c:pt idx="32">
                  <c:v>1994</c:v>
                </c:pt>
                <c:pt idx="33">
                  <c:v>1998</c:v>
                </c:pt>
                <c:pt idx="34">
                  <c:v>2002</c:v>
                </c:pt>
                <c:pt idx="35">
                  <c:v>2006</c:v>
                </c:pt>
                <c:pt idx="36">
                  <c:v>2010</c:v>
                </c:pt>
                <c:pt idx="37">
                  <c:v>2014</c:v>
                </c:pt>
                <c:pt idx="38">
                  <c:v>2018</c:v>
                </c:pt>
              </c:numCache>
            </c:numRef>
          </c:cat>
          <c:val>
            <c:numRef>
              <c:f>r_votinghistory!$F$3:$F$41</c:f>
              <c:numCache>
                <c:formatCode>General</c:formatCode>
                <c:ptCount val="39"/>
                <c:pt idx="3" formatCode="0.0%">
                  <c:v>4.8983224227721264E-2</c:v>
                </c:pt>
                <c:pt idx="4" formatCode="0.0%">
                  <c:v>6.2319560189369266E-2</c:v>
                </c:pt>
                <c:pt idx="6" formatCode="0.0%">
                  <c:v>7.999255340211095E-2</c:v>
                </c:pt>
                <c:pt idx="7" formatCode="0.0%">
                  <c:v>3.307996384309711E-2</c:v>
                </c:pt>
                <c:pt idx="8" formatCode="0.0%">
                  <c:v>6.6383032140050813E-2</c:v>
                </c:pt>
                <c:pt idx="9" formatCode="0.0%">
                  <c:v>5.7054066909341915E-2</c:v>
                </c:pt>
                <c:pt idx="10" formatCode="0.0%">
                  <c:v>3.5738268049842425E-2</c:v>
                </c:pt>
                <c:pt idx="11" formatCode="0.0%">
                  <c:v>3.5755998413700196E-2</c:v>
                </c:pt>
                <c:pt idx="13" formatCode="0.0%">
                  <c:v>6.933214416275979E-2</c:v>
                </c:pt>
                <c:pt idx="14" formatCode="0.0%">
                  <c:v>5.5227374628560963E-2</c:v>
                </c:pt>
                <c:pt idx="15" formatCode="0.0%">
                  <c:v>0.13737675806179381</c:v>
                </c:pt>
                <c:pt idx="17" formatCode="0.0%">
                  <c:v>0.23959463532248343</c:v>
                </c:pt>
                <c:pt idx="19" formatCode="0.0%">
                  <c:v>0.28361231969700301</c:v>
                </c:pt>
                <c:pt idx="21" formatCode="0.0%">
                  <c:v>0.27482886287731512</c:v>
                </c:pt>
                <c:pt idx="23" formatCode="0.0%">
                  <c:v>0.33426162287341121</c:v>
                </c:pt>
                <c:pt idx="30" formatCode="0.0%">
                  <c:v>0.79363428325228735</c:v>
                </c:pt>
                <c:pt idx="32" formatCode="0.0%">
                  <c:v>0.76850806980193875</c:v>
                </c:pt>
                <c:pt idx="33" formatCode="0.0%">
                  <c:v>0.81026948999730108</c:v>
                </c:pt>
                <c:pt idx="34" formatCode="0.0%">
                  <c:v>0.79124418584255596</c:v>
                </c:pt>
                <c:pt idx="35" formatCode="0.0%">
                  <c:v>0.81323603480146445</c:v>
                </c:pt>
                <c:pt idx="36" formatCode="0.0%">
                  <c:v>0.77292292746468994</c:v>
                </c:pt>
                <c:pt idx="37" formatCode="0.0%">
                  <c:v>0.74722438375804956</c:v>
                </c:pt>
                <c:pt idx="38" formatCode="0.0%">
                  <c:v>0.76828346390262603</c:v>
                </c:pt>
              </c:numCache>
            </c:numRef>
          </c:val>
          <c:smooth val="0"/>
          <c:extLst xmlns:c16r2="http://schemas.microsoft.com/office/drawing/2015/06/chart">
            <c:ext xmlns:c16="http://schemas.microsoft.com/office/drawing/2014/chart" uri="{C3380CC4-5D6E-409C-BE32-E72D297353CC}">
              <c16:uniqueId val="{00000002-A667-449B-846E-46792F17E830}"/>
            </c:ext>
          </c:extLst>
        </c:ser>
        <c:dLbls>
          <c:showLegendKey val="0"/>
          <c:showVal val="0"/>
          <c:showCatName val="0"/>
          <c:showSerName val="0"/>
          <c:showPercent val="0"/>
          <c:showBubbleSize val="0"/>
        </c:dLbls>
        <c:marker val="1"/>
        <c:smooth val="0"/>
        <c:axId val="1226026464"/>
        <c:axId val="1226021024"/>
      </c:lineChart>
      <c:catAx>
        <c:axId val="1226026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1024"/>
        <c:crosses val="autoZero"/>
        <c:auto val="0"/>
        <c:lblAlgn val="ctr"/>
        <c:lblOffset val="100"/>
        <c:noMultiLvlLbl val="0"/>
      </c:catAx>
      <c:valAx>
        <c:axId val="12260210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a:t>Share of the voting age population</a:t>
                </a:r>
              </a:p>
            </c:rich>
          </c:tx>
          <c:layout/>
          <c:overlay val="0"/>
          <c:spPr>
            <a:noFill/>
            <a:ln>
              <a:noFill/>
            </a:ln>
            <a:effectLst/>
          </c:spPr>
        </c:title>
        <c:numFmt formatCode="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6464"/>
        <c:crosses val="autoZero"/>
        <c:crossBetween val="midCat"/>
      </c:valAx>
      <c:spPr>
        <a:noFill/>
        <a:ln>
          <a:solidFill>
            <a:schemeClr val="tx1"/>
          </a:solidFill>
        </a:ln>
        <a:effectLst/>
      </c:spPr>
    </c:plotArea>
    <c:legend>
      <c:legendPos val="t"/>
      <c:layout>
        <c:manualLayout>
          <c:xMode val="edge"/>
          <c:yMode val="edge"/>
          <c:x val="9.6244219452370869E-2"/>
          <c:y val="9.3986456223517895E-2"/>
          <c:w val="0.37219391418567199"/>
          <c:h val="0.20526619330899201"/>
        </c:manualLayout>
      </c:layout>
      <c:overlay val="1"/>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20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14.2 - Presidential election results in Brazil, 1989-2018</a:t>
            </a:r>
          </a:p>
        </c:rich>
      </c:tx>
      <c:layout>
        <c:manualLayout>
          <c:xMode val="edge"/>
          <c:yMode val="edge"/>
          <c:x val="0.20181176830921801"/>
          <c:y val="1.8853625796858269E-2"/>
        </c:manualLayout>
      </c:layout>
      <c:overlay val="0"/>
      <c:spPr>
        <a:noFill/>
        <a:ln>
          <a:noFill/>
        </a:ln>
        <a:effectLst/>
      </c:spPr>
    </c:title>
    <c:autoTitleDeleted val="0"/>
    <c:plotArea>
      <c:layout>
        <c:manualLayout>
          <c:layoutTarget val="inner"/>
          <c:xMode val="edge"/>
          <c:yMode val="edge"/>
          <c:x val="6.3686572669339206E-2"/>
          <c:y val="8.6271220366795701E-2"/>
          <c:w val="0.89997388464551797"/>
          <c:h val="0.69376627571910399"/>
        </c:manualLayout>
      </c:layout>
      <c:scatterChart>
        <c:scatterStyle val="lineMarker"/>
        <c:varyColors val="0"/>
        <c:ser>
          <c:idx val="0"/>
          <c:order val="0"/>
          <c:tx>
            <c:v>PT</c:v>
          </c:tx>
          <c:spPr>
            <a:ln w="38100" cap="rnd">
              <a:solidFill>
                <a:schemeClr val="tx1"/>
              </a:solidFill>
              <a:round/>
            </a:ln>
            <a:effectLst/>
          </c:spPr>
          <c:marker>
            <c:symbol val="circle"/>
            <c:size val="10"/>
            <c:spPr>
              <a:solidFill>
                <a:schemeClr val="tx1"/>
              </a:solidFill>
              <a:ln w="9525">
                <a:noFill/>
              </a:ln>
              <a:effectLst/>
            </c:spPr>
          </c:marker>
          <c:xVal>
            <c:numRef>
              <c:f>r_elec2!$A$2:$A$9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r_elec2!$B$2:$B$9</c:f>
              <c:numCache>
                <c:formatCode>General</c:formatCode>
                <c:ptCount val="8"/>
                <c:pt idx="0">
                  <c:v>0.47000000000000591</c:v>
                </c:pt>
                <c:pt idx="1">
                  <c:v>0.33210332103319329</c:v>
                </c:pt>
                <c:pt idx="2">
                  <c:v>0.37382075471699217</c:v>
                </c:pt>
                <c:pt idx="3">
                  <c:v>0.61300000000000954</c:v>
                </c:pt>
                <c:pt idx="4">
                  <c:v>0.60829999999997897</c:v>
                </c:pt>
                <c:pt idx="5">
                  <c:v>0.56050000000001743</c:v>
                </c:pt>
                <c:pt idx="6">
                  <c:v>0.51640000000000474</c:v>
                </c:pt>
                <c:pt idx="7">
                  <c:v>0.44869999999999999</c:v>
                </c:pt>
              </c:numCache>
            </c:numRef>
          </c:yVal>
          <c:smooth val="0"/>
          <c:extLst xmlns:c16r2="http://schemas.microsoft.com/office/drawing/2015/06/chart">
            <c:ext xmlns:c16="http://schemas.microsoft.com/office/drawing/2014/chart" uri="{C3380CC4-5D6E-409C-BE32-E72D297353CC}">
              <c16:uniqueId val="{00000000-3E71-4554-919B-22B89CE571F4}"/>
            </c:ext>
          </c:extLst>
        </c:ser>
        <c:ser>
          <c:idx val="1"/>
          <c:order val="1"/>
          <c:tx>
            <c:v>PRN / PSDB / PSL</c:v>
          </c:tx>
          <c:spPr>
            <a:ln w="38100" cap="rnd">
              <a:solidFill>
                <a:schemeClr val="tx1">
                  <a:lumMod val="50000"/>
                  <a:lumOff val="50000"/>
                </a:schemeClr>
              </a:solidFill>
              <a:round/>
            </a:ln>
            <a:effectLst/>
          </c:spPr>
          <c:marker>
            <c:symbol val="square"/>
            <c:size val="9"/>
            <c:spPr>
              <a:solidFill>
                <a:schemeClr val="bg1"/>
              </a:solidFill>
              <a:ln w="9525">
                <a:solidFill>
                  <a:schemeClr val="tx1">
                    <a:lumMod val="50000"/>
                    <a:lumOff val="50000"/>
                  </a:schemeClr>
                </a:solidFill>
              </a:ln>
              <a:effectLst/>
            </c:spPr>
          </c:marker>
          <c:xVal>
            <c:numRef>
              <c:f>r_elec2!$A$2:$A$9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r_elec2!$C$2:$C$9</c:f>
              <c:numCache>
                <c:formatCode>General</c:formatCode>
                <c:ptCount val="8"/>
                <c:pt idx="0">
                  <c:v>0.52999999999999414</c:v>
                </c:pt>
                <c:pt idx="1">
                  <c:v>0.66789667896680671</c:v>
                </c:pt>
                <c:pt idx="2">
                  <c:v>0.62617924528300783</c:v>
                </c:pt>
                <c:pt idx="3">
                  <c:v>0.38699999999999046</c:v>
                </c:pt>
                <c:pt idx="4">
                  <c:v>0.39170000000002103</c:v>
                </c:pt>
                <c:pt idx="5">
                  <c:v>0.43949999999998257</c:v>
                </c:pt>
                <c:pt idx="6">
                  <c:v>0.48359999999999526</c:v>
                </c:pt>
                <c:pt idx="7">
                  <c:v>0.55130000000000001</c:v>
                </c:pt>
              </c:numCache>
            </c:numRef>
          </c:yVal>
          <c:smooth val="0"/>
          <c:extLst xmlns:c16r2="http://schemas.microsoft.com/office/drawing/2015/06/chart">
            <c:ext xmlns:c16="http://schemas.microsoft.com/office/drawing/2014/chart" uri="{C3380CC4-5D6E-409C-BE32-E72D297353CC}">
              <c16:uniqueId val="{00000001-3E71-4554-919B-22B89CE571F4}"/>
            </c:ext>
          </c:extLst>
        </c:ser>
        <c:dLbls>
          <c:showLegendKey val="0"/>
          <c:showVal val="0"/>
          <c:showCatName val="0"/>
          <c:showSerName val="0"/>
          <c:showPercent val="0"/>
          <c:showBubbleSize val="0"/>
        </c:dLbls>
        <c:axId val="1226036256"/>
        <c:axId val="1226025376"/>
        <c:extLst xmlns:c16r2="http://schemas.microsoft.com/office/drawing/2015/06/chart">
          <c:ext xmlns:c15="http://schemas.microsoft.com/office/drawing/2012/chart" uri="{02D57815-91ED-43cb-92C2-25804820EDAC}">
            <c15:filteredScatterSeries>
              <c15:ser>
                <c:idx val="2"/>
                <c:order val="2"/>
                <c:spPr>
                  <a:ln w="28575" cap="rnd">
                    <a:solidFill>
                      <a:schemeClr val="accent1"/>
                    </a:solidFill>
                    <a:round/>
                  </a:ln>
                  <a:effectLst/>
                </c:spPr>
                <c:marker>
                  <c:symbol val="circle"/>
                  <c:size val="9"/>
                  <c:spPr>
                    <a:solidFill>
                      <a:schemeClr val="accent1"/>
                    </a:solidFill>
                    <a:ln w="9525">
                      <a:solidFill>
                        <a:schemeClr val="accent1"/>
                      </a:solidFill>
                    </a:ln>
                    <a:effectLst/>
                  </c:spPr>
                </c:marker>
                <c:xVal>
                  <c:numRef>
                    <c:extLst xmlns:c16r2="http://schemas.microsoft.com/office/drawing/2015/06/chart">
                      <c:ext uri="{02D57815-91ED-43cb-92C2-25804820EDAC}">
                        <c15:formulaRef>
                          <c15:sqref>r_elec2!$A$2:$A$9</c15:sqref>
                        </c15:formulaRef>
                      </c:ext>
                    </c:extLst>
                    <c:numCache>
                      <c:formatCode>General</c:formatCode>
                      <c:ptCount val="8"/>
                      <c:pt idx="0">
                        <c:v>1989</c:v>
                      </c:pt>
                      <c:pt idx="1">
                        <c:v>1994</c:v>
                      </c:pt>
                      <c:pt idx="2">
                        <c:v>1998</c:v>
                      </c:pt>
                      <c:pt idx="3">
                        <c:v>2002</c:v>
                      </c:pt>
                      <c:pt idx="4">
                        <c:v>2006</c:v>
                      </c:pt>
                      <c:pt idx="5">
                        <c:v>2010</c:v>
                      </c:pt>
                      <c:pt idx="6">
                        <c:v>2014</c:v>
                      </c:pt>
                      <c:pt idx="7">
                        <c:v>2018</c:v>
                      </c:pt>
                    </c:numCache>
                  </c:numRef>
                </c:xVal>
                <c:yVal>
                  <c:numRef>
                    <c:extLst xmlns:c16r2="http://schemas.microsoft.com/office/drawing/2015/06/chart">
                      <c:ext uri="{02D57815-91ED-43cb-92C2-25804820EDAC}">
                        <c15:formulaRef>
                          <c15:sqref>r_elec2!$D$2:$D$9</c15:sqref>
                        </c15:formulaRef>
                      </c:ext>
                    </c:extLst>
                    <c:numCache>
                      <c:formatCode>General</c:formatCode>
                      <c:ptCount val="8"/>
                    </c:numCache>
                  </c:numRef>
                </c:yVal>
                <c:smooth val="0"/>
                <c:extLst xmlns:c16r2="http://schemas.microsoft.com/office/drawing/2015/06/chart">
                  <c:ext xmlns:c16="http://schemas.microsoft.com/office/drawing/2014/chart" uri="{C3380CC4-5D6E-409C-BE32-E72D297353CC}">
                    <c16:uniqueId val="{00000002-3E71-4554-919B-22B89CE571F4}"/>
                  </c:ext>
                </c:extLst>
              </c15:ser>
            </c15:filteredScatterSeries>
            <c15:filteredScatterSeries>
              <c15:ser>
                <c:idx val="3"/>
                <c:order val="3"/>
                <c:spPr>
                  <a:ln w="28575" cap="rnd">
                    <a:solidFill>
                      <a:schemeClr val="bg1">
                        <a:lumMod val="75000"/>
                      </a:schemeClr>
                    </a:solidFill>
                    <a:round/>
                  </a:ln>
                  <a:effectLst/>
                </c:spPr>
                <c:marker>
                  <c:symbol val="circle"/>
                  <c:size val="9"/>
                  <c:spPr>
                    <a:solidFill>
                      <a:schemeClr val="bg1">
                        <a:lumMod val="75000"/>
                      </a:schemeClr>
                    </a:solidFill>
                    <a:ln w="9525">
                      <a:solidFill>
                        <a:schemeClr val="bg1">
                          <a:lumMod val="75000"/>
                        </a:schemeClr>
                      </a:solidFill>
                    </a:ln>
                    <a:effectLst/>
                  </c:spPr>
                </c:marker>
                <c:xVal>
                  <c:numRef>
                    <c:extLst xmlns:c16r2="http://schemas.microsoft.com/office/drawing/2015/06/chart" xmlns:c15="http://schemas.microsoft.com/office/drawing/2012/chart">
                      <c:ext xmlns:c15="http://schemas.microsoft.com/office/drawing/2012/chart" uri="{02D57815-91ED-43cb-92C2-25804820EDAC}">
                        <c15:formulaRef>
                          <c15:sqref>r_elec2!$A$2:$A$9</c15:sqref>
                        </c15:formulaRef>
                      </c:ext>
                    </c:extLst>
                    <c:numCache>
                      <c:formatCode>General</c:formatCode>
                      <c:ptCount val="8"/>
                      <c:pt idx="0">
                        <c:v>1989</c:v>
                      </c:pt>
                      <c:pt idx="1">
                        <c:v>1994</c:v>
                      </c:pt>
                      <c:pt idx="2">
                        <c:v>1998</c:v>
                      </c:pt>
                      <c:pt idx="3">
                        <c:v>2002</c:v>
                      </c:pt>
                      <c:pt idx="4">
                        <c:v>2006</c:v>
                      </c:pt>
                      <c:pt idx="5">
                        <c:v>2010</c:v>
                      </c:pt>
                      <c:pt idx="6">
                        <c:v>2014</c:v>
                      </c:pt>
                      <c:pt idx="7">
                        <c:v>2018</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r_elec2!$E$2:$E$9</c15:sqref>
                        </c15:formulaRef>
                      </c:ext>
                    </c:extLst>
                    <c:numCache>
                      <c:formatCode>General</c:formatCode>
                      <c:ptCount val="8"/>
                    </c:numCache>
                  </c:numRef>
                </c:yVal>
                <c:smooth val="0"/>
                <c:extLst xmlns:c16r2="http://schemas.microsoft.com/office/drawing/2015/06/chart" xmlns:c15="http://schemas.microsoft.com/office/drawing/2012/chart">
                  <c:ext xmlns:c16="http://schemas.microsoft.com/office/drawing/2014/chart" uri="{C3380CC4-5D6E-409C-BE32-E72D297353CC}">
                    <c16:uniqueId val="{00000003-3E71-4554-919B-22B89CE571F4}"/>
                  </c:ext>
                </c:extLst>
              </c15:ser>
            </c15:filteredScatterSeries>
          </c:ext>
        </c:extLst>
      </c:scatterChart>
      <c:valAx>
        <c:axId val="1226036256"/>
        <c:scaling>
          <c:orientation val="minMax"/>
          <c:max val="2018"/>
          <c:min val="198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5376"/>
        <c:crosses val="autoZero"/>
        <c:crossBetween val="midCat"/>
        <c:majorUnit val="2"/>
      </c:valAx>
      <c:valAx>
        <c:axId val="1226025376"/>
        <c:scaling>
          <c:orientation val="minMax"/>
          <c:max val="0.9"/>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6256"/>
        <c:crosses val="autoZero"/>
        <c:crossBetween val="midCat"/>
      </c:valAx>
      <c:spPr>
        <a:noFill/>
        <a:ln>
          <a:solidFill>
            <a:sysClr val="windowText" lastClr="000000"/>
          </a:solidFill>
        </a:ln>
        <a:effectLst/>
      </c:spPr>
    </c:plotArea>
    <c:legend>
      <c:legendPos val="b"/>
      <c:layout>
        <c:manualLayout>
          <c:xMode val="edge"/>
          <c:yMode val="edge"/>
          <c:x val="0.569353321936512"/>
          <c:y val="0.104777480944775"/>
          <c:w val="0.376911334333076"/>
          <c:h val="9.9434597862057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14.3 - The PT vote by income in Brazil, 1989-2018</a:t>
            </a:r>
          </a:p>
        </c:rich>
      </c:tx>
      <c:layout/>
      <c:overlay val="0"/>
      <c:spPr>
        <a:noFill/>
        <a:ln>
          <a:noFill/>
        </a:ln>
        <a:effectLst/>
      </c:spPr>
    </c:title>
    <c:autoTitleDeleted val="0"/>
    <c:plotArea>
      <c:layout>
        <c:manualLayout>
          <c:layoutTarget val="inner"/>
          <c:xMode val="edge"/>
          <c:yMode val="edge"/>
          <c:x val="6.3686572669339206E-2"/>
          <c:y val="8.9040366315949193E-2"/>
          <c:w val="0.92126882930519705"/>
          <c:h val="0.73278881601343004"/>
        </c:manualLayout>
      </c:layout>
      <c:barChart>
        <c:barDir val="col"/>
        <c:grouping val="clustered"/>
        <c:varyColors val="0"/>
        <c:ser>
          <c:idx val="1"/>
          <c:order val="0"/>
          <c:tx>
            <c:v>Bottom 50%</c:v>
          </c:tx>
          <c:spPr>
            <a:solidFill>
              <a:schemeClr val="bg1">
                <a:lumMod val="65000"/>
              </a:schemeClr>
            </a:solidFill>
            <a:ln>
              <a:no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r_votes!$K$2:$K$9</c:f>
              <c:numCache>
                <c:formatCode>General</c:formatCode>
                <c:ptCount val="8"/>
                <c:pt idx="0">
                  <c:v>0.45061865448951721</c:v>
                </c:pt>
                <c:pt idx="1">
                  <c:v>0.3358551561832428</c:v>
                </c:pt>
                <c:pt idx="2">
                  <c:v>0.3776077926158905</c:v>
                </c:pt>
                <c:pt idx="3">
                  <c:v>0.60129565000534058</c:v>
                </c:pt>
                <c:pt idx="4">
                  <c:v>0.67955160140991211</c:v>
                </c:pt>
                <c:pt idx="5">
                  <c:v>0.60898458957672119</c:v>
                </c:pt>
                <c:pt idx="6">
                  <c:v>0.60078597068786621</c:v>
                </c:pt>
                <c:pt idx="7">
                  <c:v>0.54082489013671875</c:v>
                </c:pt>
              </c:numCache>
            </c:numRef>
          </c:val>
          <c:extLst xmlns:c16r2="http://schemas.microsoft.com/office/drawing/2015/06/chart">
            <c:ext xmlns:c16="http://schemas.microsoft.com/office/drawing/2014/chart" uri="{C3380CC4-5D6E-409C-BE32-E72D297353CC}">
              <c16:uniqueId val="{00000000-F6C2-4976-8900-9550F4FE94ED}"/>
            </c:ext>
          </c:extLst>
        </c:ser>
        <c:ser>
          <c:idx val="2"/>
          <c:order val="1"/>
          <c:tx>
            <c:v>Middle 40%</c:v>
          </c:tx>
          <c:spPr>
            <a:solidFill>
              <a:schemeClr val="tx1">
                <a:lumMod val="65000"/>
                <a:lumOff val="35000"/>
              </a:schemeClr>
            </a:solidFill>
            <a:ln>
              <a:no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r_votes!$L$2:$L$9</c:f>
              <c:numCache>
                <c:formatCode>General</c:formatCode>
                <c:ptCount val="8"/>
                <c:pt idx="0">
                  <c:v>0.51783472299575806</c:v>
                </c:pt>
                <c:pt idx="1">
                  <c:v>0.33230426907539368</c:v>
                </c:pt>
                <c:pt idx="2">
                  <c:v>0.38080483675003052</c:v>
                </c:pt>
                <c:pt idx="3">
                  <c:v>0.62829440832138062</c:v>
                </c:pt>
                <c:pt idx="4">
                  <c:v>0.55640792846679688</c:v>
                </c:pt>
                <c:pt idx="5">
                  <c:v>0.53092700242996216</c:v>
                </c:pt>
                <c:pt idx="6">
                  <c:v>0.45522585511207581</c:v>
                </c:pt>
                <c:pt idx="7">
                  <c:v>0.3505549430847168</c:v>
                </c:pt>
              </c:numCache>
            </c:numRef>
          </c:val>
          <c:extLst xmlns:c16r2="http://schemas.microsoft.com/office/drawing/2015/06/chart">
            <c:ext xmlns:c16="http://schemas.microsoft.com/office/drawing/2014/chart" uri="{C3380CC4-5D6E-409C-BE32-E72D297353CC}">
              <c16:uniqueId val="{00000001-F6C2-4976-8900-9550F4FE94ED}"/>
            </c:ext>
          </c:extLst>
        </c:ser>
        <c:ser>
          <c:idx val="3"/>
          <c:order val="2"/>
          <c:tx>
            <c:v>Top 10%</c:v>
          </c:tx>
          <c:spPr>
            <a:solidFill>
              <a:schemeClr val="tx1"/>
            </a:solidFill>
            <a:ln>
              <a:solidFill>
                <a:sysClr val="windowText" lastClr="000000"/>
              </a:solid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r_votes!$M$2:$M$9</c:f>
              <c:numCache>
                <c:formatCode>General</c:formatCode>
                <c:ptCount val="8"/>
                <c:pt idx="0">
                  <c:v>0.55154252052307129</c:v>
                </c:pt>
                <c:pt idx="1">
                  <c:v>0.31789505481719971</c:v>
                </c:pt>
                <c:pt idx="2">
                  <c:v>0.33464890718460083</c:v>
                </c:pt>
                <c:pt idx="3">
                  <c:v>0.60468137264251709</c:v>
                </c:pt>
                <c:pt idx="4">
                  <c:v>0.45308923721313477</c:v>
                </c:pt>
                <c:pt idx="5">
                  <c:v>0.45122262835502625</c:v>
                </c:pt>
                <c:pt idx="6">
                  <c:v>0.35846179723739624</c:v>
                </c:pt>
                <c:pt idx="7">
                  <c:v>0.34240272641181946</c:v>
                </c:pt>
              </c:numCache>
            </c:numRef>
          </c:val>
          <c:extLst xmlns:c16r2="http://schemas.microsoft.com/office/drawing/2015/06/chart">
            <c:ext xmlns:c16="http://schemas.microsoft.com/office/drawing/2014/chart" uri="{C3380CC4-5D6E-409C-BE32-E72D297353CC}">
              <c16:uniqueId val="{00000002-F6C2-4976-8900-9550F4FE94ED}"/>
            </c:ext>
          </c:extLst>
        </c:ser>
        <c:dLbls>
          <c:showLegendKey val="0"/>
          <c:showVal val="0"/>
          <c:showCatName val="0"/>
          <c:showSerName val="0"/>
          <c:showPercent val="0"/>
          <c:showBubbleSize val="0"/>
        </c:dLbls>
        <c:gapWidth val="219"/>
        <c:overlap val="-27"/>
        <c:axId val="1226028096"/>
        <c:axId val="1226028640"/>
      </c:barChart>
      <c:catAx>
        <c:axId val="12260280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8640"/>
        <c:crosses val="autoZero"/>
        <c:auto val="1"/>
        <c:lblAlgn val="ctr"/>
        <c:lblOffset val="100"/>
        <c:noMultiLvlLbl val="0"/>
      </c:catAx>
      <c:valAx>
        <c:axId val="122602864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8096"/>
        <c:crosses val="autoZero"/>
        <c:crossBetween val="between"/>
        <c:majorUnit val="0.1"/>
      </c:valAx>
      <c:spPr>
        <a:ln>
          <a:solidFill>
            <a:sysClr val="windowText" lastClr="000000"/>
          </a:solidFill>
        </a:ln>
      </c:spPr>
    </c:plotArea>
    <c:legend>
      <c:legendPos val="b"/>
      <c:layout>
        <c:manualLayout>
          <c:xMode val="edge"/>
          <c:yMode val="edge"/>
          <c:x val="6.9290498399181305E-2"/>
          <c:y val="0.10019119784693201"/>
          <c:w val="0.45132861018503001"/>
          <c:h val="8.42803695477607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14.4 - </a:t>
            </a:r>
            <a:r>
              <a:rPr lang="en-US" sz="1680" b="1" i="0" baseline="0">
                <a:effectLst/>
              </a:rPr>
              <a:t>The PT vote by education level in Brazil, 1989-2018</a:t>
            </a:r>
            <a:endParaRPr lang="en-US" sz="1680">
              <a:effectLst/>
            </a:endParaRPr>
          </a:p>
        </c:rich>
      </c:tx>
      <c:layout/>
      <c:overlay val="0"/>
      <c:spPr>
        <a:noFill/>
        <a:ln>
          <a:noFill/>
        </a:ln>
        <a:effectLst/>
      </c:spPr>
    </c:title>
    <c:autoTitleDeleted val="0"/>
    <c:plotArea>
      <c:layout>
        <c:manualLayout>
          <c:layoutTarget val="inner"/>
          <c:xMode val="edge"/>
          <c:yMode val="edge"/>
          <c:x val="6.3686572669339206E-2"/>
          <c:y val="8.9040366315949193E-2"/>
          <c:w val="0.92126882930519705"/>
          <c:h val="0.73284203948055104"/>
        </c:manualLayout>
      </c:layout>
      <c:barChart>
        <c:barDir val="col"/>
        <c:grouping val="clustered"/>
        <c:varyColors val="0"/>
        <c:ser>
          <c:idx val="1"/>
          <c:order val="0"/>
          <c:tx>
            <c:v>Primary</c:v>
          </c:tx>
          <c:spPr>
            <a:solidFill>
              <a:schemeClr val="bg1">
                <a:lumMod val="65000"/>
              </a:schemeClr>
            </a:solidFill>
            <a:ln>
              <a:no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r_votes!$E$2:$E$9</c:f>
              <c:numCache>
                <c:formatCode>General</c:formatCode>
                <c:ptCount val="8"/>
                <c:pt idx="0">
                  <c:v>0.419078528881073</c:v>
                </c:pt>
                <c:pt idx="1">
                  <c:v>0.31783980131149292</c:v>
                </c:pt>
                <c:pt idx="2">
                  <c:v>0.35074421763420105</c:v>
                </c:pt>
                <c:pt idx="3">
                  <c:v>0.58728879690170288</c:v>
                </c:pt>
                <c:pt idx="4">
                  <c:v>0.69362473487854004</c:v>
                </c:pt>
                <c:pt idx="5">
                  <c:v>0.6186835765838623</c:v>
                </c:pt>
                <c:pt idx="6">
                  <c:v>0.61872893571853638</c:v>
                </c:pt>
                <c:pt idx="7">
                  <c:v>0.58139270544052124</c:v>
                </c:pt>
              </c:numCache>
            </c:numRef>
          </c:val>
          <c:extLst xmlns:c16r2="http://schemas.microsoft.com/office/drawing/2015/06/chart">
            <c:ext xmlns:c16="http://schemas.microsoft.com/office/drawing/2014/chart" uri="{C3380CC4-5D6E-409C-BE32-E72D297353CC}">
              <c16:uniqueId val="{00000000-2A3B-49C4-8734-8AA9D5466CB5}"/>
            </c:ext>
          </c:extLst>
        </c:ser>
        <c:ser>
          <c:idx val="2"/>
          <c:order val="1"/>
          <c:tx>
            <c:v>Secondary</c:v>
          </c:tx>
          <c:spPr>
            <a:solidFill>
              <a:schemeClr val="tx1">
                <a:lumMod val="65000"/>
                <a:lumOff val="35000"/>
              </a:schemeClr>
            </a:solidFill>
            <a:ln>
              <a:no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r_votes!$F$2:$F$9</c:f>
              <c:numCache>
                <c:formatCode>General</c:formatCode>
                <c:ptCount val="8"/>
                <c:pt idx="0">
                  <c:v>0.57379794120788574</c:v>
                </c:pt>
                <c:pt idx="1">
                  <c:v>0.35409897565841675</c:v>
                </c:pt>
                <c:pt idx="2">
                  <c:v>0.39519783854484558</c:v>
                </c:pt>
                <c:pt idx="3">
                  <c:v>0.63779008388519287</c:v>
                </c:pt>
                <c:pt idx="4">
                  <c:v>0.58776992559432983</c:v>
                </c:pt>
                <c:pt idx="5">
                  <c:v>0.55388796329498291</c:v>
                </c:pt>
                <c:pt idx="6">
                  <c:v>0.51470893621444702</c:v>
                </c:pt>
                <c:pt idx="7">
                  <c:v>0.42114356160163879</c:v>
                </c:pt>
              </c:numCache>
            </c:numRef>
          </c:val>
          <c:extLst xmlns:c16r2="http://schemas.microsoft.com/office/drawing/2015/06/chart">
            <c:ext xmlns:c16="http://schemas.microsoft.com/office/drawing/2014/chart" uri="{C3380CC4-5D6E-409C-BE32-E72D297353CC}">
              <c16:uniqueId val="{00000001-2A3B-49C4-8734-8AA9D5466CB5}"/>
            </c:ext>
          </c:extLst>
        </c:ser>
        <c:ser>
          <c:idx val="3"/>
          <c:order val="2"/>
          <c:tx>
            <c:v>Tertiary</c:v>
          </c:tx>
          <c:spPr>
            <a:solidFill>
              <a:schemeClr val="tx1"/>
            </a:solidFill>
            <a:ln>
              <a:no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r_votes!$G$2:$G$9</c:f>
              <c:numCache>
                <c:formatCode>General</c:formatCode>
                <c:ptCount val="8"/>
                <c:pt idx="0">
                  <c:v>0.62161290645599365</c:v>
                </c:pt>
                <c:pt idx="1">
                  <c:v>0.41472887992858887</c:v>
                </c:pt>
                <c:pt idx="2">
                  <c:v>0.4249987006187439</c:v>
                </c:pt>
                <c:pt idx="3">
                  <c:v>0.62835299968719482</c:v>
                </c:pt>
                <c:pt idx="4">
                  <c:v>0.46421867609024048</c:v>
                </c:pt>
                <c:pt idx="5">
                  <c:v>0.44562193751335144</c:v>
                </c:pt>
                <c:pt idx="6">
                  <c:v>0.38618779182434082</c:v>
                </c:pt>
                <c:pt idx="7">
                  <c:v>0.36667835712432861</c:v>
                </c:pt>
              </c:numCache>
            </c:numRef>
          </c:val>
          <c:extLst xmlns:c16r2="http://schemas.microsoft.com/office/drawing/2015/06/chart">
            <c:ext xmlns:c16="http://schemas.microsoft.com/office/drawing/2014/chart" uri="{C3380CC4-5D6E-409C-BE32-E72D297353CC}">
              <c16:uniqueId val="{00000002-2A3B-49C4-8734-8AA9D5466CB5}"/>
            </c:ext>
          </c:extLst>
        </c:ser>
        <c:dLbls>
          <c:showLegendKey val="0"/>
          <c:showVal val="0"/>
          <c:showCatName val="0"/>
          <c:showSerName val="0"/>
          <c:showPercent val="0"/>
          <c:showBubbleSize val="0"/>
        </c:dLbls>
        <c:gapWidth val="219"/>
        <c:overlap val="-27"/>
        <c:axId val="1226039520"/>
        <c:axId val="1226030816"/>
      </c:barChart>
      <c:catAx>
        <c:axId val="12260395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0816"/>
        <c:crosses val="autoZero"/>
        <c:auto val="1"/>
        <c:lblAlgn val="ctr"/>
        <c:lblOffset val="100"/>
        <c:noMultiLvlLbl val="0"/>
      </c:catAx>
      <c:valAx>
        <c:axId val="122603081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9520"/>
        <c:crosses val="autoZero"/>
        <c:crossBetween val="between"/>
        <c:majorUnit val="0.1"/>
      </c:valAx>
      <c:spPr>
        <a:ln>
          <a:solidFill>
            <a:sysClr val="windowText" lastClr="000000"/>
          </a:solidFill>
        </a:ln>
      </c:spPr>
    </c:plotArea>
    <c:legend>
      <c:legendPos val="b"/>
      <c:layout>
        <c:manualLayout>
          <c:xMode val="edge"/>
          <c:yMode val="edge"/>
          <c:x val="7.6125666008846904E-2"/>
          <c:y val="0.100191270481194"/>
          <c:w val="0.41988331551925101"/>
          <c:h val="8.42803695477607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14.5 - Political conflict and income in Brazil,</a:t>
            </a:r>
            <a:r>
              <a:rPr lang="en-US" sz="1680" baseline="0"/>
              <a:t> 1989-2018</a:t>
            </a:r>
            <a:endParaRPr lang="en-US" sz="1680"/>
          </a:p>
        </c:rich>
      </c:tx>
      <c:layout/>
      <c:overlay val="0"/>
    </c:title>
    <c:autoTitleDeleted val="0"/>
    <c:plotArea>
      <c:layout>
        <c:manualLayout>
          <c:layoutTarget val="inner"/>
          <c:xMode val="edge"/>
          <c:yMode val="edge"/>
          <c:x val="5.3032261885851702E-2"/>
          <c:y val="8.9040366315949193E-2"/>
          <c:w val="0.91671441917566998"/>
          <c:h val="0.68534881401122305"/>
        </c:manualLayout>
      </c:layout>
      <c:scatterChart>
        <c:scatterStyle val="lineMarker"/>
        <c:varyColors val="0"/>
        <c:ser>
          <c:idx val="1"/>
          <c:order val="0"/>
          <c:tx>
            <c:v>Difference between (% of bottom 50% earners voting PT) and (% of top 50% earners voting PT)</c:v>
          </c:tx>
          <c:spPr>
            <a:ln w="38100">
              <a:solidFill>
                <a:schemeClr val="tx1"/>
              </a:solidFill>
            </a:ln>
          </c:spPr>
          <c:marker>
            <c:symbol val="circle"/>
            <c:size val="10"/>
            <c:spPr>
              <a:solidFill>
                <a:schemeClr val="tx1"/>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r_coef!$C$2:$C$9</c:f>
              <c:numCache>
                <c:formatCode>General</c:formatCode>
                <c:ptCount val="8"/>
                <c:pt idx="0">
                  <c:v>-7.3957643508911133</c:v>
                </c:pt>
                <c:pt idx="1">
                  <c:v>0.64327239990234375</c:v>
                </c:pt>
                <c:pt idx="2">
                  <c:v>0.60341495275497437</c:v>
                </c:pt>
                <c:pt idx="3">
                  <c:v>-2.2276196479797363</c:v>
                </c:pt>
                <c:pt idx="4">
                  <c:v>14.380743026733398</c:v>
                </c:pt>
                <c:pt idx="5">
                  <c:v>9.3998479843139648</c:v>
                </c:pt>
                <c:pt idx="6">
                  <c:v>16.491294860839844</c:v>
                </c:pt>
                <c:pt idx="7">
                  <c:v>19.190036773681641</c:v>
                </c:pt>
              </c:numCache>
            </c:numRef>
          </c:yVal>
          <c:smooth val="0"/>
          <c:extLst xmlns:c16r2="http://schemas.microsoft.com/office/drawing/2015/06/chart">
            <c:ext xmlns:c16="http://schemas.microsoft.com/office/drawing/2014/chart" uri="{C3380CC4-5D6E-409C-BE32-E72D297353CC}">
              <c16:uniqueId val="{00000000-7F7F-409B-AB9C-30A6D3DA967D}"/>
            </c:ext>
          </c:extLst>
        </c:ser>
        <c:ser>
          <c:idx val="2"/>
          <c:order val="1"/>
          <c:tx>
            <c:v>After controlling for education</c:v>
          </c:tx>
          <c:spPr>
            <a:ln w="38100">
              <a:solidFill>
                <a:schemeClr val="tx1">
                  <a:lumMod val="75000"/>
                  <a:lumOff val="25000"/>
                </a:schemeClr>
              </a:solidFill>
            </a:ln>
          </c:spPr>
          <c:marker>
            <c:symbol val="square"/>
            <c:size val="9"/>
            <c:spPr>
              <a:solidFill>
                <a:schemeClr val="bg1"/>
              </a:solidFill>
              <a:ln>
                <a:solidFill>
                  <a:schemeClr val="tx1">
                    <a:lumMod val="75000"/>
                    <a:lumOff val="25000"/>
                  </a:schemeClr>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r_coef!$D$2:$D$9</c:f>
              <c:numCache>
                <c:formatCode>General</c:formatCode>
                <c:ptCount val="8"/>
                <c:pt idx="0">
                  <c:v>-3.0081167221069336</c:v>
                </c:pt>
                <c:pt idx="1">
                  <c:v>2.4801390171051025</c:v>
                </c:pt>
                <c:pt idx="2">
                  <c:v>3.1546223163604736</c:v>
                </c:pt>
                <c:pt idx="3">
                  <c:v>-0.47962236404418945</c:v>
                </c:pt>
                <c:pt idx="4">
                  <c:v>9.9550724029541016</c:v>
                </c:pt>
                <c:pt idx="5">
                  <c:v>5.6796479225158691</c:v>
                </c:pt>
                <c:pt idx="6">
                  <c:v>12.01920223236084</c:v>
                </c:pt>
                <c:pt idx="7">
                  <c:v>16.325504302978516</c:v>
                </c:pt>
              </c:numCache>
            </c:numRef>
          </c:yVal>
          <c:smooth val="0"/>
          <c:extLst xmlns:c16r2="http://schemas.microsoft.com/office/drawing/2015/06/chart">
            <c:ext xmlns:c16="http://schemas.microsoft.com/office/drawing/2014/chart" uri="{C3380CC4-5D6E-409C-BE32-E72D297353CC}">
              <c16:uniqueId val="{00000001-7F7F-409B-AB9C-30A6D3DA967D}"/>
            </c:ext>
          </c:extLst>
        </c:ser>
        <c:ser>
          <c:idx val="3"/>
          <c:order val="2"/>
          <c:tx>
            <c:v>After controlling for education, age, gender</c:v>
          </c:tx>
          <c:spPr>
            <a:ln w="38100">
              <a:solidFill>
                <a:schemeClr val="tx1">
                  <a:lumMod val="50000"/>
                  <a:lumOff val="50000"/>
                </a:schemeClr>
              </a:solidFill>
              <a:prstDash val="sysDot"/>
            </a:ln>
          </c:spPr>
          <c:marker>
            <c:symbol val="triangle"/>
            <c:size val="11"/>
            <c:spPr>
              <a:solidFill>
                <a:schemeClr val="tx1">
                  <a:lumMod val="50000"/>
                  <a:lumOff val="50000"/>
                </a:schemeClr>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r_coef!$E$2:$E$9</c:f>
              <c:numCache>
                <c:formatCode>General</c:formatCode>
                <c:ptCount val="8"/>
                <c:pt idx="0">
                  <c:v>-2.7217285633087158</c:v>
                </c:pt>
                <c:pt idx="1">
                  <c:v>2.9697146415710449</c:v>
                </c:pt>
                <c:pt idx="2">
                  <c:v>3.4543488025665283</c:v>
                </c:pt>
                <c:pt idx="3">
                  <c:v>0.87510508298873901</c:v>
                </c:pt>
                <c:pt idx="4">
                  <c:v>10.542548179626465</c:v>
                </c:pt>
                <c:pt idx="5">
                  <c:v>6.6846413612365723</c:v>
                </c:pt>
                <c:pt idx="6">
                  <c:v>11.449838638305664</c:v>
                </c:pt>
                <c:pt idx="7">
                  <c:v>14.367712020874023</c:v>
                </c:pt>
              </c:numCache>
            </c:numRef>
          </c:yVal>
          <c:smooth val="0"/>
          <c:extLst xmlns:c16r2="http://schemas.microsoft.com/office/drawing/2015/06/chart">
            <c:ext xmlns:c16="http://schemas.microsoft.com/office/drawing/2014/chart" uri="{C3380CC4-5D6E-409C-BE32-E72D297353CC}">
              <c16:uniqueId val="{00000002-7F7F-409B-AB9C-30A6D3DA967D}"/>
            </c:ext>
          </c:extLst>
        </c:ser>
        <c:ser>
          <c:idx val="4"/>
          <c:order val="3"/>
          <c:tx>
            <c:v>After controlling for education, age, gender, region, rural/urban</c:v>
          </c:tx>
          <c:spPr>
            <a:ln w="38100">
              <a:solidFill>
                <a:schemeClr val="tx1">
                  <a:lumMod val="85000"/>
                  <a:lumOff val="15000"/>
                </a:schemeClr>
              </a:solidFill>
            </a:ln>
          </c:spPr>
          <c:marker>
            <c:symbol val="diamond"/>
            <c:size val="11"/>
            <c:spPr>
              <a:solidFill>
                <a:schemeClr val="bg1"/>
              </a:solidFill>
              <a:ln>
                <a:solidFill>
                  <a:schemeClr val="tx1">
                    <a:lumMod val="85000"/>
                    <a:lumOff val="15000"/>
                  </a:schemeClr>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r_coef!$F$2:$F$9</c:f>
              <c:numCache>
                <c:formatCode>General</c:formatCode>
                <c:ptCount val="8"/>
                <c:pt idx="0">
                  <c:v>0.65111607313156128</c:v>
                </c:pt>
                <c:pt idx="2">
                  <c:v>4.8091878890991211</c:v>
                </c:pt>
                <c:pt idx="3">
                  <c:v>1.2031309604644775</c:v>
                </c:pt>
                <c:pt idx="4">
                  <c:v>7.7317419052124023</c:v>
                </c:pt>
                <c:pt idx="5">
                  <c:v>4.0322141647338867</c:v>
                </c:pt>
                <c:pt idx="6">
                  <c:v>7.1283669471740723</c:v>
                </c:pt>
                <c:pt idx="7">
                  <c:v>10.12542724609375</c:v>
                </c:pt>
              </c:numCache>
            </c:numRef>
          </c:yVal>
          <c:smooth val="0"/>
          <c:extLst xmlns:c16r2="http://schemas.microsoft.com/office/drawing/2015/06/chart">
            <c:ext xmlns:c16="http://schemas.microsoft.com/office/drawing/2014/chart" uri="{C3380CC4-5D6E-409C-BE32-E72D297353CC}">
              <c16:uniqueId val="{00000003-7F7F-409B-AB9C-30A6D3DA967D}"/>
            </c:ext>
          </c:extLst>
        </c:ser>
        <c:ser>
          <c:idx val="5"/>
          <c:order val="4"/>
          <c:tx>
            <c:v>After controlling for education, age,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r_coef!$G$2:$G$9</c:f>
              <c:numCache>
                <c:formatCode>General</c:formatCode>
                <c:ptCount val="8"/>
                <c:pt idx="2">
                  <c:v>4.5077500343322754</c:v>
                </c:pt>
                <c:pt idx="3">
                  <c:v>1.3176048994064331</c:v>
                </c:pt>
                <c:pt idx="4">
                  <c:v>7.7749142646789551</c:v>
                </c:pt>
                <c:pt idx="5">
                  <c:v>4.2849431037902832</c:v>
                </c:pt>
                <c:pt idx="6">
                  <c:v>7.2572641372680664</c:v>
                </c:pt>
                <c:pt idx="7">
                  <c:v>9.8705682754516602</c:v>
                </c:pt>
              </c:numCache>
            </c:numRef>
          </c:yVal>
          <c:smooth val="0"/>
          <c:extLst xmlns:c16r2="http://schemas.microsoft.com/office/drawing/2015/06/chart">
            <c:ext xmlns:c16="http://schemas.microsoft.com/office/drawing/2014/chart" uri="{C3380CC4-5D6E-409C-BE32-E72D297353CC}">
              <c16:uniqueId val="{00000004-7F7F-409B-AB9C-30A6D3DA967D}"/>
            </c:ext>
          </c:extLst>
        </c:ser>
        <c:dLbls>
          <c:showLegendKey val="0"/>
          <c:showVal val="0"/>
          <c:showCatName val="0"/>
          <c:showSerName val="0"/>
          <c:showPercent val="0"/>
          <c:showBubbleSize val="0"/>
        </c:dLbls>
        <c:axId val="1475037536"/>
        <c:axId val="1226033536"/>
      </c:scatterChart>
      <c:valAx>
        <c:axId val="1475037536"/>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1226033536"/>
        <c:crosses val="autoZero"/>
        <c:crossBetween val="midCat"/>
        <c:majorUnit val="2"/>
        <c:minorUnit val="2"/>
      </c:valAx>
      <c:valAx>
        <c:axId val="1226033536"/>
        <c:scaling>
          <c:orientation val="minMax"/>
          <c:max val="35"/>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475037536"/>
        <c:crosses val="autoZero"/>
        <c:crossBetween val="midCat"/>
        <c:majorUnit val="5"/>
      </c:valAx>
      <c:spPr>
        <a:ln>
          <a:solidFill>
            <a:sysClr val="windowText" lastClr="000000"/>
          </a:solidFill>
        </a:ln>
      </c:spPr>
    </c:plotArea>
    <c:legend>
      <c:legendPos val="b"/>
      <c:layout>
        <c:manualLayout>
          <c:xMode val="edge"/>
          <c:yMode val="edge"/>
          <c:x val="6.3753798491698502E-2"/>
          <c:y val="9.5207424172159605E-2"/>
          <c:w val="0.891631401963767"/>
          <c:h val="0.22298543541241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14.6 - The educational cleavage in Brazil, 1989-2018</a:t>
            </a:r>
          </a:p>
        </c:rich>
      </c:tx>
      <c:layout/>
      <c:overlay val="0"/>
    </c:title>
    <c:autoTitleDeleted val="0"/>
    <c:plotArea>
      <c:layout>
        <c:manualLayout>
          <c:layoutTarget val="inner"/>
          <c:xMode val="edge"/>
          <c:yMode val="edge"/>
          <c:x val="5.3032261885851702E-2"/>
          <c:y val="8.6942893117658196E-2"/>
          <c:w val="0.91671441917566998"/>
          <c:h val="0.68536896254222901"/>
        </c:manualLayout>
      </c:layout>
      <c:scatterChart>
        <c:scatterStyle val="lineMarker"/>
        <c:varyColors val="0"/>
        <c:ser>
          <c:idx val="1"/>
          <c:order val="0"/>
          <c:tx>
            <c:v>Difference between (% of primary-educated voters voting PT) and (% of other voters voting PT)</c:v>
          </c:tx>
          <c:spPr>
            <a:ln w="38100">
              <a:solidFill>
                <a:schemeClr val="tx1"/>
              </a:solidFill>
            </a:ln>
          </c:spPr>
          <c:marker>
            <c:symbol val="circle"/>
            <c:size val="10"/>
            <c:spPr>
              <a:solidFill>
                <a:schemeClr val="tx1"/>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r_coef!$H$2:$H$9</c:f>
              <c:numCache>
                <c:formatCode>General</c:formatCode>
                <c:ptCount val="8"/>
                <c:pt idx="0">
                  <c:v>-16.670083999633789</c:v>
                </c:pt>
                <c:pt idx="1">
                  <c:v>-5.0315594673156738</c:v>
                </c:pt>
                <c:pt idx="2">
                  <c:v>-4.9192295074462891</c:v>
                </c:pt>
                <c:pt idx="3">
                  <c:v>-4.8903613090515137</c:v>
                </c:pt>
                <c:pt idx="4">
                  <c:v>13.28251838684082</c:v>
                </c:pt>
                <c:pt idx="5">
                  <c:v>9.1306467056274414</c:v>
                </c:pt>
                <c:pt idx="6">
                  <c:v>14.089181900024414</c:v>
                </c:pt>
                <c:pt idx="7">
                  <c:v>17.84901237487793</c:v>
                </c:pt>
              </c:numCache>
            </c:numRef>
          </c:yVal>
          <c:smooth val="0"/>
          <c:extLst xmlns:c16r2="http://schemas.microsoft.com/office/drawing/2015/06/chart">
            <c:ext xmlns:c16="http://schemas.microsoft.com/office/drawing/2014/chart" uri="{C3380CC4-5D6E-409C-BE32-E72D297353CC}">
              <c16:uniqueId val="{00000000-C3CA-400A-AEE3-CCEAA4CFAD18}"/>
            </c:ext>
          </c:extLst>
        </c:ser>
        <c:ser>
          <c:idx val="2"/>
          <c:order val="1"/>
          <c:tx>
            <c:v>After controlling for income</c:v>
          </c:tx>
          <c:spPr>
            <a:ln w="38100">
              <a:solidFill>
                <a:schemeClr val="tx1">
                  <a:lumMod val="75000"/>
                  <a:lumOff val="25000"/>
                </a:schemeClr>
              </a:solidFill>
              <a:prstDash val="sysDot"/>
            </a:ln>
          </c:spPr>
          <c:marker>
            <c:symbol val="square"/>
            <c:size val="9"/>
            <c:spPr>
              <a:solidFill>
                <a:schemeClr val="bg1"/>
              </a:solidFill>
              <a:ln>
                <a:solidFill>
                  <a:schemeClr val="tx1">
                    <a:lumMod val="75000"/>
                    <a:lumOff val="25000"/>
                  </a:schemeClr>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r_coef!$I$2:$I$9</c:f>
              <c:numCache>
                <c:formatCode>General</c:formatCode>
                <c:ptCount val="8"/>
                <c:pt idx="0">
                  <c:v>-15.323904037475586</c:v>
                </c:pt>
                <c:pt idx="1">
                  <c:v>-6.6373920440673828</c:v>
                </c:pt>
                <c:pt idx="2">
                  <c:v>-6.6869087219238281</c:v>
                </c:pt>
                <c:pt idx="3">
                  <c:v>-5.2157845497131348</c:v>
                </c:pt>
                <c:pt idx="4">
                  <c:v>7.5625615119934082</c:v>
                </c:pt>
                <c:pt idx="5">
                  <c:v>5.8703842163085937</c:v>
                </c:pt>
                <c:pt idx="6">
                  <c:v>6.8441658020019531</c:v>
                </c:pt>
                <c:pt idx="7">
                  <c:v>10.00794506072998</c:v>
                </c:pt>
              </c:numCache>
            </c:numRef>
          </c:yVal>
          <c:smooth val="0"/>
          <c:extLst xmlns:c16r2="http://schemas.microsoft.com/office/drawing/2015/06/chart">
            <c:ext xmlns:c16="http://schemas.microsoft.com/office/drawing/2014/chart" uri="{C3380CC4-5D6E-409C-BE32-E72D297353CC}">
              <c16:uniqueId val="{00000001-C3CA-400A-AEE3-CCEAA4CFAD18}"/>
            </c:ext>
          </c:extLst>
        </c:ser>
        <c:ser>
          <c:idx val="3"/>
          <c:order val="2"/>
          <c:tx>
            <c:v>After controlling for income, age, gender</c:v>
          </c:tx>
          <c:spPr>
            <a:ln w="38100">
              <a:solidFill>
                <a:schemeClr val="tx1">
                  <a:lumMod val="65000"/>
                  <a:lumOff val="35000"/>
                </a:schemeClr>
              </a:solidFill>
            </a:ln>
          </c:spPr>
          <c:marker>
            <c:symbol val="triangle"/>
            <c:size val="11"/>
            <c:spPr>
              <a:solidFill>
                <a:schemeClr val="tx1">
                  <a:lumMod val="65000"/>
                  <a:lumOff val="35000"/>
                </a:schemeClr>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r_coef!$J$2:$J$9</c:f>
              <c:numCache>
                <c:formatCode>General</c:formatCode>
                <c:ptCount val="8"/>
                <c:pt idx="0">
                  <c:v>-12.548215866088867</c:v>
                </c:pt>
                <c:pt idx="1">
                  <c:v>-4.1384077072143555</c:v>
                </c:pt>
                <c:pt idx="2">
                  <c:v>-6.3606524467468262</c:v>
                </c:pt>
                <c:pt idx="3">
                  <c:v>-5.5330538749694824</c:v>
                </c:pt>
                <c:pt idx="4">
                  <c:v>8.21734619140625</c:v>
                </c:pt>
                <c:pt idx="5">
                  <c:v>5.9515566825866699</c:v>
                </c:pt>
                <c:pt idx="6">
                  <c:v>7.7774143218994141</c:v>
                </c:pt>
                <c:pt idx="7">
                  <c:v>13.305941581726074</c:v>
                </c:pt>
              </c:numCache>
            </c:numRef>
          </c:yVal>
          <c:smooth val="0"/>
          <c:extLst xmlns:c16r2="http://schemas.microsoft.com/office/drawing/2015/06/chart">
            <c:ext xmlns:c16="http://schemas.microsoft.com/office/drawing/2014/chart" uri="{C3380CC4-5D6E-409C-BE32-E72D297353CC}">
              <c16:uniqueId val="{00000002-C3CA-400A-AEE3-CCEAA4CFAD18}"/>
            </c:ext>
          </c:extLst>
        </c:ser>
        <c:ser>
          <c:idx val="4"/>
          <c:order val="3"/>
          <c:tx>
            <c:v>After controlling for income, age, gender, region, rural/urban</c:v>
          </c:tx>
          <c:spPr>
            <a:ln w="38100">
              <a:solidFill>
                <a:schemeClr val="bg2">
                  <a:lumMod val="25000"/>
                </a:schemeClr>
              </a:solidFill>
              <a:prstDash val="sysDash"/>
            </a:ln>
          </c:spPr>
          <c:marker>
            <c:symbol val="diamond"/>
            <c:size val="12"/>
            <c:spPr>
              <a:solidFill>
                <a:schemeClr val="bg1"/>
              </a:solidFill>
              <a:ln>
                <a:solidFill>
                  <a:schemeClr val="bg2">
                    <a:lumMod val="25000"/>
                  </a:schemeClr>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r_coef!$K$2:$K$9</c:f>
              <c:numCache>
                <c:formatCode>General</c:formatCode>
                <c:ptCount val="8"/>
                <c:pt idx="0">
                  <c:v>-10.416211128234863</c:v>
                </c:pt>
                <c:pt idx="2">
                  <c:v>-5.0878424644470215</c:v>
                </c:pt>
                <c:pt idx="3">
                  <c:v>-4.4582724571228027</c:v>
                </c:pt>
                <c:pt idx="4">
                  <c:v>8.9852304458618164</c:v>
                </c:pt>
                <c:pt idx="5">
                  <c:v>5.9758110046386719</c:v>
                </c:pt>
                <c:pt idx="6">
                  <c:v>7.9600057601928711</c:v>
                </c:pt>
                <c:pt idx="7">
                  <c:v>13.597780227661133</c:v>
                </c:pt>
              </c:numCache>
            </c:numRef>
          </c:yVal>
          <c:smooth val="0"/>
          <c:extLst xmlns:c16r2="http://schemas.microsoft.com/office/drawing/2015/06/chart">
            <c:ext xmlns:c16="http://schemas.microsoft.com/office/drawing/2014/chart" uri="{C3380CC4-5D6E-409C-BE32-E72D297353CC}">
              <c16:uniqueId val="{00000003-C3CA-400A-AEE3-CCEAA4CFAD18}"/>
            </c:ext>
          </c:extLst>
        </c:ser>
        <c:ser>
          <c:idx val="5"/>
          <c:order val="4"/>
          <c:tx>
            <c:v>After controlling for income, age,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r_coef!$L$2:$L$9</c:f>
              <c:numCache>
                <c:formatCode>General</c:formatCode>
                <c:ptCount val="8"/>
                <c:pt idx="2">
                  <c:v>-4.9123449325561523</c:v>
                </c:pt>
                <c:pt idx="3">
                  <c:v>-3.9823200702667236</c:v>
                </c:pt>
                <c:pt idx="4">
                  <c:v>9.265528678894043</c:v>
                </c:pt>
                <c:pt idx="5">
                  <c:v>6.2127065658569336</c:v>
                </c:pt>
                <c:pt idx="6">
                  <c:v>8.2029228210449219</c:v>
                </c:pt>
                <c:pt idx="7">
                  <c:v>13.37910270690918</c:v>
                </c:pt>
              </c:numCache>
            </c:numRef>
          </c:yVal>
          <c:smooth val="0"/>
          <c:extLst xmlns:c16r2="http://schemas.microsoft.com/office/drawing/2015/06/chart">
            <c:ext xmlns:c16="http://schemas.microsoft.com/office/drawing/2014/chart" uri="{C3380CC4-5D6E-409C-BE32-E72D297353CC}">
              <c16:uniqueId val="{00000004-C3CA-400A-AEE3-CCEAA4CFAD18}"/>
            </c:ext>
          </c:extLst>
        </c:ser>
        <c:dLbls>
          <c:showLegendKey val="0"/>
          <c:showVal val="0"/>
          <c:showCatName val="0"/>
          <c:showSerName val="0"/>
          <c:showPercent val="0"/>
          <c:showBubbleSize val="0"/>
        </c:dLbls>
        <c:axId val="1226021568"/>
        <c:axId val="1226034624"/>
      </c:scatterChart>
      <c:valAx>
        <c:axId val="1226021568"/>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1226034624"/>
        <c:crosses val="autoZero"/>
        <c:crossBetween val="midCat"/>
        <c:majorUnit val="2"/>
        <c:minorUnit val="2"/>
      </c:valAx>
      <c:valAx>
        <c:axId val="1226034624"/>
        <c:scaling>
          <c:orientation val="minMax"/>
          <c:max val="40"/>
          <c:min val="-20"/>
        </c:scaling>
        <c:delete val="0"/>
        <c:axPos val="l"/>
        <c:majorGridlines>
          <c:spPr>
            <a:ln>
              <a:solidFill>
                <a:schemeClr val="accent3">
                  <a:lumMod val="40000"/>
                  <a:lumOff val="60000"/>
                </a:schemeClr>
              </a:solidFill>
              <a:prstDash val="sysDash"/>
            </a:ln>
          </c:spPr>
        </c:majorGridlines>
        <c:numFmt formatCode="General" sourceLinked="1"/>
        <c:majorTickMark val="none"/>
        <c:minorTickMark val="none"/>
        <c:tickLblPos val="nextTo"/>
        <c:txPr>
          <a:bodyPr/>
          <a:lstStyle/>
          <a:p>
            <a:pPr>
              <a:defRPr sz="1400"/>
            </a:pPr>
            <a:endParaRPr lang="fr-FR"/>
          </a:p>
        </c:txPr>
        <c:crossAx val="1226021568"/>
        <c:crosses val="autoZero"/>
        <c:crossBetween val="midCat"/>
        <c:majorUnit val="5"/>
      </c:valAx>
      <c:spPr>
        <a:ln>
          <a:solidFill>
            <a:sysClr val="windowText" lastClr="000000"/>
          </a:solidFill>
        </a:ln>
      </c:spPr>
    </c:plotArea>
    <c:legend>
      <c:legendPos val="b"/>
      <c:layout>
        <c:manualLayout>
          <c:xMode val="edge"/>
          <c:yMode val="edge"/>
          <c:x val="6.375371358009907E-2"/>
          <c:y val="9.7311624447236594E-2"/>
          <c:w val="0.89436686003596555"/>
          <c:h val="0.199950533496243"/>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14.7 - The PT vote by region in</a:t>
            </a:r>
            <a:r>
              <a:rPr lang="en-US" sz="1680" b="1" baseline="0"/>
              <a:t> Brazil, 1989-2018</a:t>
            </a:r>
            <a:endParaRPr lang="en-US" sz="1680" b="1"/>
          </a:p>
        </c:rich>
      </c:tx>
      <c:layout/>
      <c:overlay val="0"/>
      <c:spPr>
        <a:noFill/>
        <a:ln>
          <a:noFill/>
        </a:ln>
        <a:effectLst/>
      </c:spPr>
    </c:title>
    <c:autoTitleDeleted val="0"/>
    <c:plotArea>
      <c:layout>
        <c:manualLayout>
          <c:layoutTarget val="inner"/>
          <c:xMode val="edge"/>
          <c:yMode val="edge"/>
          <c:x val="6.3686572669339206E-2"/>
          <c:y val="8.9040366315949193E-2"/>
          <c:w val="0.92126882930519705"/>
          <c:h val="0.73697314894454702"/>
        </c:manualLayout>
      </c:layout>
      <c:barChart>
        <c:barDir val="col"/>
        <c:grouping val="clustered"/>
        <c:varyColors val="0"/>
        <c:ser>
          <c:idx val="3"/>
          <c:order val="0"/>
          <c:tx>
            <c:v>South</c:v>
          </c:tx>
          <c:spPr>
            <a:solidFill>
              <a:schemeClr val="bg1">
                <a:lumMod val="85000"/>
              </a:schemeClr>
            </a:solidFill>
            <a:ln>
              <a:noFill/>
            </a:ln>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r_votes!$T$2:$T$9</c15:sqref>
                  </c15:fullRef>
                </c:ext>
              </c:extLst>
              <c:f>(r_votes!$T$2,r_votes!$T$4:$T$9)</c:f>
              <c:numCache>
                <c:formatCode>General</c:formatCode>
                <c:ptCount val="7"/>
                <c:pt idx="0">
                  <c:v>0.5250856876373291</c:v>
                </c:pt>
                <c:pt idx="1">
                  <c:v>0.41003262996673584</c:v>
                </c:pt>
                <c:pt idx="2">
                  <c:v>0.59742879867553711</c:v>
                </c:pt>
                <c:pt idx="3">
                  <c:v>0.47074496746063232</c:v>
                </c:pt>
                <c:pt idx="4">
                  <c:v>0.46562004089355469</c:v>
                </c:pt>
                <c:pt idx="5">
                  <c:v>0.44809609651565552</c:v>
                </c:pt>
                <c:pt idx="6">
                  <c:v>0.32716464996337891</c:v>
                </c:pt>
              </c:numCache>
            </c:numRef>
          </c:val>
          <c:extLst xmlns:c16r2="http://schemas.microsoft.com/office/drawing/2015/06/chart">
            <c:ext xmlns:c16="http://schemas.microsoft.com/office/drawing/2014/chart" uri="{C3380CC4-5D6E-409C-BE32-E72D297353CC}">
              <c16:uniqueId val="{00000000-B9CE-461D-9B69-A5B46D1E80BB}"/>
            </c:ext>
          </c:extLst>
        </c:ser>
        <c:ser>
          <c:idx val="0"/>
          <c:order val="1"/>
          <c:tx>
            <c:v>Southeast</c:v>
          </c:tx>
          <c:spPr>
            <a:solidFill>
              <a:schemeClr val="bg1">
                <a:lumMod val="65000"/>
              </a:schemeClr>
            </a:solidFill>
            <a:ln>
              <a:noFill/>
            </a:ln>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r_votes!$U$2:$U$9</c15:sqref>
                  </c15:fullRef>
                </c:ext>
              </c:extLst>
              <c:f>(r_votes!$U$2,r_votes!$U$4:$U$9)</c:f>
              <c:numCache>
                <c:formatCode>General</c:formatCode>
                <c:ptCount val="7"/>
                <c:pt idx="0">
                  <c:v>0.51620644330978394</c:v>
                </c:pt>
                <c:pt idx="1">
                  <c:v>0.36638301610946655</c:v>
                </c:pt>
                <c:pt idx="2">
                  <c:v>0.61609470844268799</c:v>
                </c:pt>
                <c:pt idx="3">
                  <c:v>0.56715327501296997</c:v>
                </c:pt>
                <c:pt idx="4">
                  <c:v>0.52630603313446045</c:v>
                </c:pt>
                <c:pt idx="5">
                  <c:v>0.43277233839035034</c:v>
                </c:pt>
                <c:pt idx="6">
                  <c:v>0.38203662633895874</c:v>
                </c:pt>
              </c:numCache>
            </c:numRef>
          </c:val>
          <c:extLst xmlns:c16r2="http://schemas.microsoft.com/office/drawing/2015/06/chart">
            <c:ext xmlns:c16="http://schemas.microsoft.com/office/drawing/2014/chart" uri="{C3380CC4-5D6E-409C-BE32-E72D297353CC}">
              <c16:uniqueId val="{00000001-B9CE-461D-9B69-A5B46D1E80BB}"/>
            </c:ext>
          </c:extLst>
        </c:ser>
        <c:ser>
          <c:idx val="1"/>
          <c:order val="2"/>
          <c:tx>
            <c:v>North / Center-West</c:v>
          </c:tx>
          <c:spPr>
            <a:solidFill>
              <a:schemeClr val="tx1">
                <a:lumMod val="65000"/>
                <a:lumOff val="35000"/>
              </a:schemeClr>
            </a:solidFill>
            <a:ln>
              <a:noFill/>
            </a:ln>
            <a:effectLst/>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r_votes!$R$2:$R$9</c15:sqref>
                  </c15:fullRef>
                </c:ext>
              </c:extLst>
              <c:f>(r_votes!$R$2,r_votes!$R$4:$R$9)</c:f>
              <c:numCache>
                <c:formatCode>General</c:formatCode>
                <c:ptCount val="7"/>
                <c:pt idx="0">
                  <c:v>0.30078345537185669</c:v>
                </c:pt>
                <c:pt idx="1">
                  <c:v>0.30480492115020752</c:v>
                </c:pt>
                <c:pt idx="2">
                  <c:v>0.545143723487854</c:v>
                </c:pt>
                <c:pt idx="3">
                  <c:v>0.60225635766983032</c:v>
                </c:pt>
                <c:pt idx="4">
                  <c:v>0.54930609464645386</c:v>
                </c:pt>
                <c:pt idx="5">
                  <c:v>0.50278568267822266</c:v>
                </c:pt>
                <c:pt idx="6">
                  <c:v>0.40545287728309631</c:v>
                </c:pt>
              </c:numCache>
            </c:numRef>
          </c:val>
          <c:extLst xmlns:c16r2="http://schemas.microsoft.com/office/drawing/2015/06/chart">
            <c:ext xmlns:c16="http://schemas.microsoft.com/office/drawing/2014/chart" uri="{C3380CC4-5D6E-409C-BE32-E72D297353CC}">
              <c16:uniqueId val="{00000002-B9CE-461D-9B69-A5B46D1E80BB}"/>
            </c:ext>
          </c:extLst>
        </c:ser>
        <c:ser>
          <c:idx val="2"/>
          <c:order val="3"/>
          <c:tx>
            <c:v>Northeast</c:v>
          </c:tx>
          <c:spPr>
            <a:solidFill>
              <a:schemeClr val="tx1"/>
            </a:solidFill>
            <a:ln>
              <a:noFill/>
            </a:ln>
            <a:effectLst/>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r_votes!$S$2:$S$9</c15:sqref>
                  </c15:fullRef>
                </c:ext>
              </c:extLst>
              <c:f>(r_votes!$S$2,r_votes!$S$4:$S$9)</c:f>
              <c:numCache>
                <c:formatCode>General</c:formatCode>
                <c:ptCount val="7"/>
                <c:pt idx="0">
                  <c:v>0.4348483681678772</c:v>
                </c:pt>
                <c:pt idx="1">
                  <c:v>0.39925545454025269</c:v>
                </c:pt>
                <c:pt idx="2">
                  <c:v>0.65135431289672852</c:v>
                </c:pt>
                <c:pt idx="3">
                  <c:v>0.75696301460266113</c:v>
                </c:pt>
                <c:pt idx="4">
                  <c:v>0.6861463189125061</c:v>
                </c:pt>
                <c:pt idx="5">
                  <c:v>0.69557780027389526</c:v>
                </c:pt>
                <c:pt idx="6">
                  <c:v>0.6455875039100647</c:v>
                </c:pt>
              </c:numCache>
            </c:numRef>
          </c:val>
          <c:extLst xmlns:c16r2="http://schemas.microsoft.com/office/drawing/2015/06/chart">
            <c:ext xmlns:c16="http://schemas.microsoft.com/office/drawing/2014/chart" uri="{C3380CC4-5D6E-409C-BE32-E72D297353CC}">
              <c16:uniqueId val="{00000003-B9CE-461D-9B69-A5B46D1E80BB}"/>
            </c:ext>
          </c:extLst>
        </c:ser>
        <c:dLbls>
          <c:showLegendKey val="0"/>
          <c:showVal val="0"/>
          <c:showCatName val="0"/>
          <c:showSerName val="0"/>
          <c:showPercent val="0"/>
          <c:showBubbleSize val="0"/>
        </c:dLbls>
        <c:gapWidth val="219"/>
        <c:overlap val="-27"/>
        <c:axId val="1226035168"/>
        <c:axId val="1396625488"/>
      </c:barChart>
      <c:catAx>
        <c:axId val="12260351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5488"/>
        <c:crosses val="autoZero"/>
        <c:auto val="1"/>
        <c:lblAlgn val="ctr"/>
        <c:lblOffset val="100"/>
        <c:noMultiLvlLbl val="0"/>
      </c:catAx>
      <c:valAx>
        <c:axId val="139662548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5168"/>
        <c:crosses val="autoZero"/>
        <c:crossBetween val="between"/>
        <c:majorUnit val="0.1"/>
      </c:valAx>
      <c:spPr>
        <a:ln>
          <a:solidFill>
            <a:sysClr val="windowText" lastClr="000000"/>
          </a:solidFill>
        </a:ln>
      </c:spPr>
    </c:plotArea>
    <c:legend>
      <c:legendPos val="b"/>
      <c:layout>
        <c:manualLayout>
          <c:xMode val="edge"/>
          <c:yMode val="edge"/>
          <c:x val="7.202229192697357E-2"/>
          <c:y val="0.10438037234575052"/>
          <c:w val="0.559806692530739"/>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14.2 - Presidential election results in Brazil, 1989-2018</a:t>
            </a:r>
          </a:p>
        </c:rich>
      </c:tx>
      <c:layout>
        <c:manualLayout>
          <c:xMode val="edge"/>
          <c:yMode val="edge"/>
          <c:x val="0.18812944585884048"/>
          <c:y val="2.510007239946048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686572669339206E-2"/>
          <c:y val="0.100890321899524"/>
          <c:w val="0.89997388464551797"/>
          <c:h val="0.67914716828105104"/>
        </c:manualLayout>
      </c:layout>
      <c:scatterChart>
        <c:scatterStyle val="lineMarker"/>
        <c:varyColors val="0"/>
        <c:ser>
          <c:idx val="0"/>
          <c:order val="0"/>
          <c:tx>
            <c:v>PT</c:v>
          </c:tx>
          <c:spPr>
            <a:ln w="38100" cap="rnd">
              <a:solidFill>
                <a:srgbClr val="FF0000"/>
              </a:solidFill>
              <a:round/>
            </a:ln>
            <a:effectLst/>
          </c:spPr>
          <c:marker>
            <c:symbol val="circle"/>
            <c:size val="10"/>
            <c:spPr>
              <a:solidFill>
                <a:srgbClr val="FF0000"/>
              </a:solidFill>
              <a:ln w="9525">
                <a:solidFill>
                  <a:srgbClr val="FF0000"/>
                </a:solidFill>
              </a:ln>
              <a:effectLst/>
            </c:spPr>
          </c:marker>
          <c:xVal>
            <c:numRef>
              <c:f>r_elec2!$A$2:$A$9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r_elec2!$B$2:$B$9</c:f>
              <c:numCache>
                <c:formatCode>General</c:formatCode>
                <c:ptCount val="8"/>
                <c:pt idx="0">
                  <c:v>0.47000000000000591</c:v>
                </c:pt>
                <c:pt idx="1">
                  <c:v>0.33210332103319329</c:v>
                </c:pt>
                <c:pt idx="2">
                  <c:v>0.37382075471699217</c:v>
                </c:pt>
                <c:pt idx="3">
                  <c:v>0.61300000000000954</c:v>
                </c:pt>
                <c:pt idx="4">
                  <c:v>0.60829999999997897</c:v>
                </c:pt>
                <c:pt idx="5">
                  <c:v>0.56050000000001743</c:v>
                </c:pt>
                <c:pt idx="6">
                  <c:v>0.51640000000000474</c:v>
                </c:pt>
                <c:pt idx="7">
                  <c:v>0.44869999999999999</c:v>
                </c:pt>
              </c:numCache>
            </c:numRef>
          </c:yVal>
          <c:smooth val="0"/>
          <c:extLst xmlns:c16r2="http://schemas.microsoft.com/office/drawing/2015/06/chart">
            <c:ext xmlns:c16="http://schemas.microsoft.com/office/drawing/2014/chart" uri="{C3380CC4-5D6E-409C-BE32-E72D297353CC}">
              <c16:uniqueId val="{00000000-0CAE-4C70-9D2A-2E5EDB2565D0}"/>
            </c:ext>
          </c:extLst>
        </c:ser>
        <c:ser>
          <c:idx val="1"/>
          <c:order val="1"/>
          <c:tx>
            <c:v>PRN / PSDB / PSL</c:v>
          </c:tx>
          <c:spPr>
            <a:ln w="38100" cap="rnd">
              <a:solidFill>
                <a:schemeClr val="accent1"/>
              </a:solidFill>
              <a:round/>
            </a:ln>
            <a:effectLst/>
          </c:spPr>
          <c:marker>
            <c:symbol val="square"/>
            <c:size val="9"/>
            <c:spPr>
              <a:solidFill>
                <a:schemeClr val="accent1"/>
              </a:solidFill>
              <a:ln w="9525">
                <a:solidFill>
                  <a:schemeClr val="accent1"/>
                </a:solidFill>
              </a:ln>
              <a:effectLst/>
            </c:spPr>
          </c:marker>
          <c:xVal>
            <c:numRef>
              <c:f>r_elec2!$A$2:$A$9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r_elec2!$C$2:$C$9</c:f>
              <c:numCache>
                <c:formatCode>General</c:formatCode>
                <c:ptCount val="8"/>
                <c:pt idx="0">
                  <c:v>0.52999999999999414</c:v>
                </c:pt>
                <c:pt idx="1">
                  <c:v>0.66789667896680671</c:v>
                </c:pt>
                <c:pt idx="2">
                  <c:v>0.62617924528300783</c:v>
                </c:pt>
                <c:pt idx="3">
                  <c:v>0.38699999999999046</c:v>
                </c:pt>
                <c:pt idx="4">
                  <c:v>0.39170000000002103</c:v>
                </c:pt>
                <c:pt idx="5">
                  <c:v>0.43949999999998257</c:v>
                </c:pt>
                <c:pt idx="6">
                  <c:v>0.48359999999999526</c:v>
                </c:pt>
                <c:pt idx="7">
                  <c:v>0.55130000000000001</c:v>
                </c:pt>
              </c:numCache>
            </c:numRef>
          </c:yVal>
          <c:smooth val="0"/>
          <c:extLst xmlns:c16r2="http://schemas.microsoft.com/office/drawing/2015/06/chart">
            <c:ext xmlns:c16="http://schemas.microsoft.com/office/drawing/2014/chart" uri="{C3380CC4-5D6E-409C-BE32-E72D297353CC}">
              <c16:uniqueId val="{00000001-0CAE-4C70-9D2A-2E5EDB2565D0}"/>
            </c:ext>
          </c:extLst>
        </c:ser>
        <c:dLbls>
          <c:showLegendKey val="0"/>
          <c:showVal val="0"/>
          <c:showCatName val="0"/>
          <c:showSerName val="0"/>
          <c:showPercent val="0"/>
          <c:showBubbleSize val="0"/>
        </c:dLbls>
        <c:axId val="1226037888"/>
        <c:axId val="1226023200"/>
        <c:extLst xmlns:c16r2="http://schemas.microsoft.com/office/drawing/2015/06/chart">
          <c:ext xmlns:c15="http://schemas.microsoft.com/office/drawing/2012/chart" uri="{02D57815-91ED-43cb-92C2-25804820EDAC}">
            <c15:filteredScatterSeries>
              <c15:ser>
                <c:idx val="2"/>
                <c:order val="2"/>
                <c:spPr>
                  <a:ln w="28575" cap="rnd">
                    <a:solidFill>
                      <a:schemeClr val="accent1"/>
                    </a:solidFill>
                    <a:round/>
                  </a:ln>
                  <a:effectLst/>
                </c:spPr>
                <c:marker>
                  <c:symbol val="circle"/>
                  <c:size val="9"/>
                  <c:spPr>
                    <a:solidFill>
                      <a:schemeClr val="accent1"/>
                    </a:solidFill>
                    <a:ln w="9525">
                      <a:solidFill>
                        <a:schemeClr val="accent1"/>
                      </a:solidFill>
                    </a:ln>
                    <a:effectLst/>
                  </c:spPr>
                </c:marker>
                <c:xVal>
                  <c:numRef>
                    <c:extLst xmlns:c16r2="http://schemas.microsoft.com/office/drawing/2015/06/chart">
                      <c:ext uri="{02D57815-91ED-43cb-92C2-25804820EDAC}">
                        <c15:formulaRef>
                          <c15:sqref>r_elec2!$A$2:$A$9</c15:sqref>
                        </c15:formulaRef>
                      </c:ext>
                    </c:extLst>
                    <c:numCache>
                      <c:formatCode>General</c:formatCode>
                      <c:ptCount val="8"/>
                      <c:pt idx="0">
                        <c:v>1989</c:v>
                      </c:pt>
                      <c:pt idx="1">
                        <c:v>1994</c:v>
                      </c:pt>
                      <c:pt idx="2">
                        <c:v>1998</c:v>
                      </c:pt>
                      <c:pt idx="3">
                        <c:v>2002</c:v>
                      </c:pt>
                      <c:pt idx="4">
                        <c:v>2006</c:v>
                      </c:pt>
                      <c:pt idx="5">
                        <c:v>2010</c:v>
                      </c:pt>
                      <c:pt idx="6">
                        <c:v>2014</c:v>
                      </c:pt>
                      <c:pt idx="7">
                        <c:v>2018</c:v>
                      </c:pt>
                    </c:numCache>
                  </c:numRef>
                </c:xVal>
                <c:yVal>
                  <c:numRef>
                    <c:extLst xmlns:c16r2="http://schemas.microsoft.com/office/drawing/2015/06/chart">
                      <c:ext uri="{02D57815-91ED-43cb-92C2-25804820EDAC}">
                        <c15:formulaRef>
                          <c15:sqref>r_elec2!$D$2:$D$9</c15:sqref>
                        </c15:formulaRef>
                      </c:ext>
                    </c:extLst>
                    <c:numCache>
                      <c:formatCode>General</c:formatCode>
                      <c:ptCount val="8"/>
                    </c:numCache>
                  </c:numRef>
                </c:yVal>
                <c:smooth val="0"/>
                <c:extLst xmlns:c16r2="http://schemas.microsoft.com/office/drawing/2015/06/chart">
                  <c:ext xmlns:c16="http://schemas.microsoft.com/office/drawing/2014/chart" uri="{C3380CC4-5D6E-409C-BE32-E72D297353CC}">
                    <c16:uniqueId val="{00000002-0CAE-4C70-9D2A-2E5EDB2565D0}"/>
                  </c:ext>
                </c:extLst>
              </c15:ser>
            </c15:filteredScatterSeries>
            <c15:filteredScatterSeries>
              <c15:ser>
                <c:idx val="3"/>
                <c:order val="3"/>
                <c:spPr>
                  <a:ln w="28575" cap="rnd">
                    <a:solidFill>
                      <a:schemeClr val="bg1">
                        <a:lumMod val="75000"/>
                      </a:schemeClr>
                    </a:solidFill>
                    <a:round/>
                  </a:ln>
                  <a:effectLst/>
                </c:spPr>
                <c:marker>
                  <c:symbol val="circle"/>
                  <c:size val="9"/>
                  <c:spPr>
                    <a:solidFill>
                      <a:schemeClr val="bg1">
                        <a:lumMod val="75000"/>
                      </a:schemeClr>
                    </a:solidFill>
                    <a:ln w="9525">
                      <a:solidFill>
                        <a:schemeClr val="bg1">
                          <a:lumMod val="75000"/>
                        </a:schemeClr>
                      </a:solidFill>
                    </a:ln>
                    <a:effectLst/>
                  </c:spPr>
                </c:marker>
                <c:xVal>
                  <c:numRef>
                    <c:extLst xmlns:c16r2="http://schemas.microsoft.com/office/drawing/2015/06/chart" xmlns:c15="http://schemas.microsoft.com/office/drawing/2012/chart">
                      <c:ext xmlns:c15="http://schemas.microsoft.com/office/drawing/2012/chart" uri="{02D57815-91ED-43cb-92C2-25804820EDAC}">
                        <c15:formulaRef>
                          <c15:sqref>r_elec2!$A$2:$A$9</c15:sqref>
                        </c15:formulaRef>
                      </c:ext>
                    </c:extLst>
                    <c:numCache>
                      <c:formatCode>General</c:formatCode>
                      <c:ptCount val="8"/>
                      <c:pt idx="0">
                        <c:v>1989</c:v>
                      </c:pt>
                      <c:pt idx="1">
                        <c:v>1994</c:v>
                      </c:pt>
                      <c:pt idx="2">
                        <c:v>1998</c:v>
                      </c:pt>
                      <c:pt idx="3">
                        <c:v>2002</c:v>
                      </c:pt>
                      <c:pt idx="4">
                        <c:v>2006</c:v>
                      </c:pt>
                      <c:pt idx="5">
                        <c:v>2010</c:v>
                      </c:pt>
                      <c:pt idx="6">
                        <c:v>2014</c:v>
                      </c:pt>
                      <c:pt idx="7">
                        <c:v>2018</c:v>
                      </c:pt>
                    </c:numCache>
                  </c:numRef>
                </c:xVal>
                <c:yVal>
                  <c:numRef>
                    <c:extLst xmlns:c16r2="http://schemas.microsoft.com/office/drawing/2015/06/chart" xmlns:c15="http://schemas.microsoft.com/office/drawing/2012/chart">
                      <c:ext xmlns:c15="http://schemas.microsoft.com/office/drawing/2012/chart" uri="{02D57815-91ED-43cb-92C2-25804820EDAC}">
                        <c15:formulaRef>
                          <c15:sqref>r_elec2!$E$2:$E$9</c15:sqref>
                        </c15:formulaRef>
                      </c:ext>
                    </c:extLst>
                    <c:numCache>
                      <c:formatCode>General</c:formatCode>
                      <c:ptCount val="8"/>
                    </c:numCache>
                  </c:numRef>
                </c:yVal>
                <c:smooth val="0"/>
                <c:extLst xmlns:c16r2="http://schemas.microsoft.com/office/drawing/2015/06/chart" xmlns:c15="http://schemas.microsoft.com/office/drawing/2012/chart">
                  <c:ext xmlns:c16="http://schemas.microsoft.com/office/drawing/2014/chart" uri="{C3380CC4-5D6E-409C-BE32-E72D297353CC}">
                    <c16:uniqueId val="{00000003-0CAE-4C70-9D2A-2E5EDB2565D0}"/>
                  </c:ext>
                </c:extLst>
              </c15:ser>
            </c15:filteredScatterSeries>
          </c:ext>
        </c:extLst>
      </c:scatterChart>
      <c:valAx>
        <c:axId val="1226037888"/>
        <c:scaling>
          <c:orientation val="minMax"/>
          <c:max val="2018"/>
          <c:min val="1989"/>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3200"/>
        <c:crosses val="autoZero"/>
        <c:crossBetween val="midCat"/>
        <c:majorUnit val="2"/>
      </c:valAx>
      <c:valAx>
        <c:axId val="1226023200"/>
        <c:scaling>
          <c:orientation val="minMax"/>
          <c:max val="0.9"/>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7888"/>
        <c:crosses val="autoZero"/>
        <c:crossBetween val="midCat"/>
      </c:valAx>
      <c:spPr>
        <a:noFill/>
        <a:ln>
          <a:solidFill>
            <a:sysClr val="windowText" lastClr="000000"/>
          </a:solidFill>
        </a:ln>
        <a:effectLst/>
      </c:spPr>
    </c:plotArea>
    <c:legend>
      <c:legendPos val="b"/>
      <c:layout>
        <c:manualLayout>
          <c:xMode val="edge"/>
          <c:yMode val="edge"/>
          <c:x val="0.57617518373013998"/>
          <c:y val="0.11313128190336599"/>
          <c:w val="0.376911334333076"/>
          <c:h val="9.9434597862057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14.8 - The regional cleavage in Brazil, 1989-2018</a:t>
            </a:r>
          </a:p>
        </c:rich>
      </c:tx>
      <c:layout/>
      <c:overlay val="0"/>
    </c:title>
    <c:autoTitleDeleted val="0"/>
    <c:plotArea>
      <c:layout>
        <c:manualLayout>
          <c:layoutTarget val="inner"/>
          <c:xMode val="edge"/>
          <c:yMode val="edge"/>
          <c:x val="5.3032261885851702E-2"/>
          <c:y val="8.9040366315949193E-2"/>
          <c:w val="0.91671441917566998"/>
          <c:h val="0.69796692669558802"/>
        </c:manualLayout>
      </c:layout>
      <c:scatterChart>
        <c:scatterStyle val="lineMarker"/>
        <c:varyColors val="0"/>
        <c:ser>
          <c:idx val="1"/>
          <c:order val="0"/>
          <c:tx>
            <c:v>Difference between (% of Northeast Region) and (% of other regions) voting PT</c:v>
          </c:tx>
          <c:spPr>
            <a:ln w="38100">
              <a:solidFill>
                <a:schemeClr val="tx1"/>
              </a:solidFill>
            </a:ln>
          </c:spPr>
          <c:marker>
            <c:symbol val="circle"/>
            <c:size val="10"/>
            <c:spPr>
              <a:solidFill>
                <a:schemeClr val="tx1"/>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r_coef!$R$2:$R$9</c:f>
              <c:numCache>
                <c:formatCode>General</c:formatCode>
                <c:ptCount val="8"/>
                <c:pt idx="0">
                  <c:v>-4.7835569381713867</c:v>
                </c:pt>
                <c:pt idx="2">
                  <c:v>3.4656410217285156</c:v>
                </c:pt>
                <c:pt idx="3">
                  <c:v>5.2744107246398926</c:v>
                </c:pt>
                <c:pt idx="4">
                  <c:v>20.372138977050781</c:v>
                </c:pt>
                <c:pt idx="5">
                  <c:v>16.835535049438477</c:v>
                </c:pt>
                <c:pt idx="6">
                  <c:v>24.535690307617188</c:v>
                </c:pt>
                <c:pt idx="7">
                  <c:v>26.951269149780273</c:v>
                </c:pt>
              </c:numCache>
            </c:numRef>
          </c:yVal>
          <c:smooth val="0"/>
          <c:extLst xmlns:c16r2="http://schemas.microsoft.com/office/drawing/2015/06/chart">
            <c:ext xmlns:c16="http://schemas.microsoft.com/office/drawing/2014/chart" uri="{C3380CC4-5D6E-409C-BE32-E72D297353CC}">
              <c16:uniqueId val="{00000001-0CDD-4DFF-8931-CD720020197F}"/>
            </c:ext>
          </c:extLst>
        </c:ser>
        <c:ser>
          <c:idx val="2"/>
          <c:order val="1"/>
          <c:tx>
            <c:v>After controlling for income</c:v>
          </c:tx>
          <c:spPr>
            <a:ln w="38100">
              <a:solidFill>
                <a:schemeClr val="tx1">
                  <a:lumMod val="75000"/>
                  <a:lumOff val="25000"/>
                </a:schemeClr>
              </a:solidFill>
              <a:prstDash val="sysDot"/>
            </a:ln>
          </c:spPr>
          <c:marker>
            <c:symbol val="square"/>
            <c:size val="9"/>
            <c:spPr>
              <a:solidFill>
                <a:schemeClr val="bg1"/>
              </a:solidFill>
              <a:ln>
                <a:solidFill>
                  <a:schemeClr val="tx1">
                    <a:lumMod val="75000"/>
                    <a:lumOff val="25000"/>
                  </a:schemeClr>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r_coef!$S$2:$S$9</c:f>
              <c:numCache>
                <c:formatCode>General</c:formatCode>
                <c:ptCount val="8"/>
                <c:pt idx="0">
                  <c:v>-4.2859930992126465</c:v>
                </c:pt>
                <c:pt idx="2">
                  <c:v>3.0661067962646484</c:v>
                </c:pt>
                <c:pt idx="3">
                  <c:v>5.8634719848632812</c:v>
                </c:pt>
                <c:pt idx="4">
                  <c:v>16.777378082275391</c:v>
                </c:pt>
                <c:pt idx="5">
                  <c:v>14.486673355102539</c:v>
                </c:pt>
                <c:pt idx="6">
                  <c:v>18.805984497070312</c:v>
                </c:pt>
                <c:pt idx="7">
                  <c:v>21.759469985961914</c:v>
                </c:pt>
              </c:numCache>
            </c:numRef>
          </c:yVal>
          <c:smooth val="0"/>
          <c:extLst xmlns:c16r2="http://schemas.microsoft.com/office/drawing/2015/06/chart">
            <c:ext xmlns:c16="http://schemas.microsoft.com/office/drawing/2014/chart" uri="{C3380CC4-5D6E-409C-BE32-E72D297353CC}">
              <c16:uniqueId val="{00000002-0CDD-4DFF-8931-CD720020197F}"/>
            </c:ext>
          </c:extLst>
        </c:ser>
        <c:ser>
          <c:idx val="3"/>
          <c:order val="2"/>
          <c:tx>
            <c:v>After controlling for income, education, age, gender</c:v>
          </c:tx>
          <c:spPr>
            <a:ln w="38100">
              <a:solidFill>
                <a:schemeClr val="tx1">
                  <a:lumMod val="50000"/>
                  <a:lumOff val="50000"/>
                </a:schemeClr>
              </a:solidFill>
            </a:ln>
          </c:spPr>
          <c:marker>
            <c:symbol val="triangle"/>
            <c:size val="11"/>
            <c:spPr>
              <a:solidFill>
                <a:schemeClr val="tx1">
                  <a:lumMod val="50000"/>
                  <a:lumOff val="50000"/>
                </a:schemeClr>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r_coef!$T$2:$T$9</c:f>
              <c:numCache>
                <c:formatCode>General</c:formatCode>
                <c:ptCount val="8"/>
                <c:pt idx="0">
                  <c:v>-5.1222419738769531</c:v>
                </c:pt>
                <c:pt idx="2">
                  <c:v>2.587146520614624</c:v>
                </c:pt>
                <c:pt idx="3">
                  <c:v>5.3694338798522949</c:v>
                </c:pt>
                <c:pt idx="4">
                  <c:v>16.577560424804687</c:v>
                </c:pt>
                <c:pt idx="5">
                  <c:v>14.165721893310547</c:v>
                </c:pt>
                <c:pt idx="6">
                  <c:v>18.785524368286133</c:v>
                </c:pt>
                <c:pt idx="7">
                  <c:v>21.753580093383789</c:v>
                </c:pt>
              </c:numCache>
            </c:numRef>
          </c:yVal>
          <c:smooth val="0"/>
          <c:extLst xmlns:c16r2="http://schemas.microsoft.com/office/drawing/2015/06/chart">
            <c:ext xmlns:c16="http://schemas.microsoft.com/office/drawing/2014/chart" uri="{C3380CC4-5D6E-409C-BE32-E72D297353CC}">
              <c16:uniqueId val="{00000003-0CDD-4DFF-8931-CD720020197F}"/>
            </c:ext>
          </c:extLst>
        </c:ser>
        <c:ser>
          <c:idx val="4"/>
          <c:order val="3"/>
          <c:tx>
            <c:v>After controlling for income, education, age, gender, rural/urban</c:v>
          </c:tx>
          <c:spPr>
            <a:ln w="38100">
              <a:solidFill>
                <a:schemeClr val="bg1">
                  <a:lumMod val="75000"/>
                </a:schemeClr>
              </a:solidFill>
            </a:ln>
          </c:spPr>
          <c:marker>
            <c:symbol val="diamond"/>
            <c:size val="12"/>
            <c:spPr>
              <a:solidFill>
                <a:schemeClr val="bg1">
                  <a:lumMod val="65000"/>
                </a:schemeClr>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r_coef!$U$2:$U$9</c:f>
              <c:numCache>
                <c:formatCode>General</c:formatCode>
                <c:ptCount val="8"/>
                <c:pt idx="0">
                  <c:v>-2.6973228454589844</c:v>
                </c:pt>
                <c:pt idx="2">
                  <c:v>3.5971429347991943</c:v>
                </c:pt>
                <c:pt idx="3">
                  <c:v>6.2776169776916504</c:v>
                </c:pt>
                <c:pt idx="4">
                  <c:v>17.427122116088867</c:v>
                </c:pt>
                <c:pt idx="5">
                  <c:v>14.641055107116699</c:v>
                </c:pt>
                <c:pt idx="6">
                  <c:v>19.139560699462891</c:v>
                </c:pt>
                <c:pt idx="7">
                  <c:v>21.934669494628906</c:v>
                </c:pt>
              </c:numCache>
            </c:numRef>
          </c:yVal>
          <c:smooth val="0"/>
          <c:extLst xmlns:c16r2="http://schemas.microsoft.com/office/drawing/2015/06/chart">
            <c:ext xmlns:c16="http://schemas.microsoft.com/office/drawing/2014/chart" uri="{C3380CC4-5D6E-409C-BE32-E72D297353CC}">
              <c16:uniqueId val="{00000004-0CDD-4DFF-8931-CD720020197F}"/>
            </c:ext>
          </c:extLst>
        </c:ser>
        <c:ser>
          <c:idx val="5"/>
          <c:order val="4"/>
          <c:tx>
            <c:v>After controlling for income, education, age, gender,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r_coef!$V$2:$V$9</c:f>
              <c:numCache>
                <c:formatCode>General</c:formatCode>
                <c:ptCount val="8"/>
                <c:pt idx="2">
                  <c:v>3.7392861843109131</c:v>
                </c:pt>
                <c:pt idx="3">
                  <c:v>6.6205711364746094</c:v>
                </c:pt>
                <c:pt idx="4">
                  <c:v>17.525218963623047</c:v>
                </c:pt>
                <c:pt idx="5">
                  <c:v>14.843029975891113</c:v>
                </c:pt>
                <c:pt idx="6">
                  <c:v>19.229228973388672</c:v>
                </c:pt>
                <c:pt idx="7">
                  <c:v>21.867927551269531</c:v>
                </c:pt>
              </c:numCache>
            </c:numRef>
          </c:yVal>
          <c:smooth val="0"/>
          <c:extLst xmlns:c16r2="http://schemas.microsoft.com/office/drawing/2015/06/chart">
            <c:ext xmlns:c16="http://schemas.microsoft.com/office/drawing/2014/chart" uri="{C3380CC4-5D6E-409C-BE32-E72D297353CC}">
              <c16:uniqueId val="{00000005-0CDD-4DFF-8931-CD720020197F}"/>
            </c:ext>
          </c:extLst>
        </c:ser>
        <c:dLbls>
          <c:showLegendKey val="0"/>
          <c:showVal val="0"/>
          <c:showCatName val="0"/>
          <c:showSerName val="0"/>
          <c:showPercent val="0"/>
          <c:showBubbleSize val="0"/>
        </c:dLbls>
        <c:axId val="1396633648"/>
        <c:axId val="1396634736"/>
      </c:scatterChart>
      <c:valAx>
        <c:axId val="1396633648"/>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1396634736"/>
        <c:crosses val="autoZero"/>
        <c:crossBetween val="midCat"/>
        <c:majorUnit val="2"/>
        <c:minorUnit val="2"/>
      </c:valAx>
      <c:valAx>
        <c:axId val="1396634736"/>
        <c:scaling>
          <c:orientation val="minMax"/>
          <c:max val="40"/>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33648"/>
        <c:crosses val="autoZero"/>
        <c:crossBetween val="midCat"/>
        <c:majorUnit val="5"/>
      </c:valAx>
      <c:spPr>
        <a:ln>
          <a:solidFill>
            <a:sysClr val="windowText" lastClr="000000"/>
          </a:solidFill>
        </a:ln>
      </c:spPr>
    </c:plotArea>
    <c:legend>
      <c:legendPos val="b"/>
      <c:layout>
        <c:manualLayout>
          <c:xMode val="edge"/>
          <c:yMode val="edge"/>
          <c:x val="5.8282287873347653E-2"/>
          <c:y val="9.9412320892946354E-2"/>
          <c:w val="0.73502016151179139"/>
          <c:h val="0.20585376746788034"/>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14.9 - The rural-urban cleavage in Brazil, 1989-2018</a:t>
            </a:r>
          </a:p>
        </c:rich>
      </c:tx>
      <c:layout/>
      <c:overlay val="0"/>
    </c:title>
    <c:autoTitleDeleted val="0"/>
    <c:plotArea>
      <c:layout>
        <c:manualLayout>
          <c:layoutTarget val="inner"/>
          <c:xMode val="edge"/>
          <c:yMode val="edge"/>
          <c:x val="5.3032261885851702E-2"/>
          <c:y val="8.9040366315949193E-2"/>
          <c:w val="0.91671441917566998"/>
          <c:h val="0.69584603351394403"/>
        </c:manualLayout>
      </c:layout>
      <c:scatterChart>
        <c:scatterStyle val="lineMarker"/>
        <c:varyColors val="0"/>
        <c:ser>
          <c:idx val="1"/>
          <c:order val="0"/>
          <c:tx>
            <c:v>Difference between (% of rural areas voting PT) and (% of urban areas voting PT)</c:v>
          </c:tx>
          <c:spPr>
            <a:ln w="38100">
              <a:solidFill>
                <a:schemeClr val="tx1"/>
              </a:solidFill>
            </a:ln>
          </c:spPr>
          <c:marker>
            <c:symbol val="circle"/>
            <c:size val="10"/>
            <c:spPr>
              <a:solidFill>
                <a:schemeClr val="tx1"/>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r_coef!$AG$2:$AG$9</c:f>
              <c:numCache>
                <c:formatCode>General</c:formatCode>
                <c:ptCount val="8"/>
                <c:pt idx="0">
                  <c:v>-21.196395874023438</c:v>
                </c:pt>
                <c:pt idx="2">
                  <c:v>-12.301412582397461</c:v>
                </c:pt>
                <c:pt idx="3">
                  <c:v>-8.1329383850097656</c:v>
                </c:pt>
                <c:pt idx="4">
                  <c:v>-3.3222875595092773</c:v>
                </c:pt>
                <c:pt idx="5">
                  <c:v>-2.9977180957794189</c:v>
                </c:pt>
                <c:pt idx="6">
                  <c:v>-0.32126176357269287</c:v>
                </c:pt>
                <c:pt idx="7">
                  <c:v>1.6903830766677856</c:v>
                </c:pt>
              </c:numCache>
            </c:numRef>
          </c:yVal>
          <c:smooth val="0"/>
          <c:extLst xmlns:c16r2="http://schemas.microsoft.com/office/drawing/2015/06/chart">
            <c:ext xmlns:c16="http://schemas.microsoft.com/office/drawing/2014/chart" uri="{C3380CC4-5D6E-409C-BE32-E72D297353CC}">
              <c16:uniqueId val="{00000000-E923-4091-9EC9-223AE167BEC0}"/>
            </c:ext>
          </c:extLst>
        </c:ser>
        <c:ser>
          <c:idx val="2"/>
          <c:order val="1"/>
          <c:tx>
            <c:v>After controlling for income</c:v>
          </c:tx>
          <c:spPr>
            <a:ln w="38100">
              <a:solidFill>
                <a:schemeClr val="tx1">
                  <a:lumMod val="75000"/>
                  <a:lumOff val="25000"/>
                </a:schemeClr>
              </a:solidFill>
            </a:ln>
          </c:spPr>
          <c:marker>
            <c:symbol val="square"/>
            <c:size val="9"/>
            <c:spPr>
              <a:solidFill>
                <a:schemeClr val="bg1"/>
              </a:solidFill>
              <a:ln>
                <a:solidFill>
                  <a:schemeClr val="tx1">
                    <a:lumMod val="75000"/>
                    <a:lumOff val="25000"/>
                  </a:schemeClr>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r_coef!$AH$2:$AH$9</c:f>
              <c:numCache>
                <c:formatCode>General</c:formatCode>
                <c:ptCount val="8"/>
                <c:pt idx="0">
                  <c:v>-19.798837661743164</c:v>
                </c:pt>
                <c:pt idx="2">
                  <c:v>-13.362232208251953</c:v>
                </c:pt>
                <c:pt idx="3">
                  <c:v>-8.4087276458740234</c:v>
                </c:pt>
                <c:pt idx="4">
                  <c:v>-6.9272627830505371</c:v>
                </c:pt>
                <c:pt idx="5">
                  <c:v>-4.7295103073120117</c:v>
                </c:pt>
                <c:pt idx="6">
                  <c:v>-3.272376537322998</c:v>
                </c:pt>
                <c:pt idx="7">
                  <c:v>-1.9640246629714966</c:v>
                </c:pt>
              </c:numCache>
            </c:numRef>
          </c:yVal>
          <c:smooth val="0"/>
          <c:extLst xmlns:c16r2="http://schemas.microsoft.com/office/drawing/2015/06/chart">
            <c:ext xmlns:c16="http://schemas.microsoft.com/office/drawing/2014/chart" uri="{C3380CC4-5D6E-409C-BE32-E72D297353CC}">
              <c16:uniqueId val="{00000001-E923-4091-9EC9-223AE167BEC0}"/>
            </c:ext>
          </c:extLst>
        </c:ser>
        <c:ser>
          <c:idx val="3"/>
          <c:order val="2"/>
          <c:tx>
            <c:v>After controlling for income, education, age, gender</c:v>
          </c:tx>
          <c:spPr>
            <a:ln w="38100">
              <a:solidFill>
                <a:schemeClr val="bg1">
                  <a:lumMod val="65000"/>
                </a:schemeClr>
              </a:solidFill>
              <a:prstDash val="sysDot"/>
            </a:ln>
          </c:spPr>
          <c:marker>
            <c:symbol val="triangle"/>
            <c:size val="11"/>
            <c:spPr>
              <a:solidFill>
                <a:schemeClr val="bg1">
                  <a:lumMod val="65000"/>
                </a:schemeClr>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r_coef!$AI$2:$AI$9</c:f>
              <c:numCache>
                <c:formatCode>General</c:formatCode>
                <c:ptCount val="8"/>
                <c:pt idx="0">
                  <c:v>-19.334537506103516</c:v>
                </c:pt>
                <c:pt idx="2">
                  <c:v>-13.347174644470215</c:v>
                </c:pt>
                <c:pt idx="3">
                  <c:v>-8.6291170120239258</c:v>
                </c:pt>
                <c:pt idx="4">
                  <c:v>-7.7890582084655762</c:v>
                </c:pt>
                <c:pt idx="5">
                  <c:v>-5.524897575378418</c:v>
                </c:pt>
                <c:pt idx="6">
                  <c:v>-3.8687341213226318</c:v>
                </c:pt>
                <c:pt idx="7">
                  <c:v>-2.460282564163208</c:v>
                </c:pt>
              </c:numCache>
            </c:numRef>
          </c:yVal>
          <c:smooth val="0"/>
          <c:extLst xmlns:c16r2="http://schemas.microsoft.com/office/drawing/2015/06/chart">
            <c:ext xmlns:c16="http://schemas.microsoft.com/office/drawing/2014/chart" uri="{C3380CC4-5D6E-409C-BE32-E72D297353CC}">
              <c16:uniqueId val="{00000002-E923-4091-9EC9-223AE167BEC0}"/>
            </c:ext>
          </c:extLst>
        </c:ser>
        <c:ser>
          <c:idx val="4"/>
          <c:order val="3"/>
          <c:tx>
            <c:v>After controlling for income, education, age, gender, region</c:v>
          </c:tx>
          <c:spPr>
            <a:ln w="38100">
              <a:solidFill>
                <a:schemeClr val="bg2">
                  <a:lumMod val="75000"/>
                </a:schemeClr>
              </a:solidFill>
            </a:ln>
          </c:spPr>
          <c:marker>
            <c:symbol val="diamond"/>
            <c:size val="11"/>
            <c:spPr>
              <a:solidFill>
                <a:schemeClr val="bg2">
                  <a:lumMod val="75000"/>
                </a:schemeClr>
              </a:solidFill>
              <a:ln>
                <a:no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r_coef!$AJ$2:$AJ$9</c:f>
              <c:numCache>
                <c:formatCode>General</c:formatCode>
                <c:ptCount val="8"/>
                <c:pt idx="0">
                  <c:v>-19.243221282958984</c:v>
                </c:pt>
                <c:pt idx="2">
                  <c:v>-14.228498458862305</c:v>
                </c:pt>
                <c:pt idx="3">
                  <c:v>-9.1296815872192383</c:v>
                </c:pt>
                <c:pt idx="4">
                  <c:v>-8.1873941421508789</c:v>
                </c:pt>
                <c:pt idx="5">
                  <c:v>-5.8965721130371094</c:v>
                </c:pt>
                <c:pt idx="6">
                  <c:v>-5.052342414855957</c:v>
                </c:pt>
                <c:pt idx="7">
                  <c:v>-2.9703061580657959</c:v>
                </c:pt>
              </c:numCache>
            </c:numRef>
          </c:yVal>
          <c:smooth val="0"/>
          <c:extLst xmlns:c16r2="http://schemas.microsoft.com/office/drawing/2015/06/chart">
            <c:ext xmlns:c16="http://schemas.microsoft.com/office/drawing/2014/chart" uri="{C3380CC4-5D6E-409C-BE32-E72D297353CC}">
              <c16:uniqueId val="{00000003-E923-4091-9EC9-223AE167BEC0}"/>
            </c:ext>
          </c:extLst>
        </c:ser>
        <c:ser>
          <c:idx val="5"/>
          <c:order val="4"/>
          <c:tx>
            <c:v>After controlling for income, education, age, gender, region, occupation</c:v>
          </c:tx>
          <c:spPr>
            <a:ln w="38100">
              <a:solidFill>
                <a:schemeClr val="accent3"/>
              </a:solidFill>
            </a:ln>
          </c:spPr>
          <c:marker>
            <c:symbol val="circle"/>
            <c:size val="9"/>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r_coef!$AK$2:$AK$9</c:f>
              <c:numCache>
                <c:formatCode>General</c:formatCode>
                <c:ptCount val="8"/>
                <c:pt idx="2">
                  <c:v>-14.032064437866211</c:v>
                </c:pt>
                <c:pt idx="3">
                  <c:v>-9.1527366638183594</c:v>
                </c:pt>
                <c:pt idx="4">
                  <c:v>-8.1035881042480469</c:v>
                </c:pt>
                <c:pt idx="5">
                  <c:v>-5.8434014320373535</c:v>
                </c:pt>
                <c:pt idx="6">
                  <c:v>-5.0113754272460938</c:v>
                </c:pt>
                <c:pt idx="7">
                  <c:v>-2.9866390228271484</c:v>
                </c:pt>
              </c:numCache>
            </c:numRef>
          </c:yVal>
          <c:smooth val="0"/>
          <c:extLst xmlns:c16r2="http://schemas.microsoft.com/office/drawing/2015/06/chart">
            <c:ext xmlns:c16="http://schemas.microsoft.com/office/drawing/2014/chart" uri="{C3380CC4-5D6E-409C-BE32-E72D297353CC}">
              <c16:uniqueId val="{00000004-E923-4091-9EC9-223AE167BEC0}"/>
            </c:ext>
          </c:extLst>
        </c:ser>
        <c:dLbls>
          <c:showLegendKey val="0"/>
          <c:showVal val="0"/>
          <c:showCatName val="0"/>
          <c:showSerName val="0"/>
          <c:showPercent val="0"/>
          <c:showBubbleSize val="0"/>
        </c:dLbls>
        <c:axId val="1396618960"/>
        <c:axId val="1396637456"/>
      </c:scatterChart>
      <c:valAx>
        <c:axId val="1396618960"/>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1396637456"/>
        <c:crosses val="autoZero"/>
        <c:crossBetween val="midCat"/>
        <c:majorUnit val="2"/>
        <c:minorUnit val="2"/>
      </c:valAx>
      <c:valAx>
        <c:axId val="1396637456"/>
        <c:scaling>
          <c:orientation val="minMax"/>
          <c:max val="20"/>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18960"/>
        <c:crosses val="autoZero"/>
        <c:crossBetween val="midCat"/>
        <c:majorUnit val="5"/>
      </c:valAx>
      <c:spPr>
        <a:ln>
          <a:solidFill>
            <a:sysClr val="windowText" lastClr="000000"/>
          </a:solidFill>
        </a:ln>
      </c:spPr>
    </c:plotArea>
    <c:legend>
      <c:legendPos val="b"/>
      <c:layout>
        <c:manualLayout>
          <c:xMode val="edge"/>
          <c:yMode val="edge"/>
          <c:x val="6.1017744979525002E-2"/>
          <c:y val="9.9412337935366996E-2"/>
          <c:w val="0.89756679059446776"/>
          <c:h val="0.231338331490238"/>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14.10 - The racial cleavage in Brazil, 2018</a:t>
            </a:r>
          </a:p>
        </c:rich>
      </c:tx>
      <c:layout/>
      <c:overlay val="0"/>
      <c:spPr>
        <a:noFill/>
        <a:ln>
          <a:noFill/>
        </a:ln>
        <a:effectLst/>
      </c:spPr>
    </c:title>
    <c:autoTitleDeleted val="0"/>
    <c:plotArea>
      <c:layout>
        <c:manualLayout>
          <c:layoutTarget val="inner"/>
          <c:xMode val="edge"/>
          <c:yMode val="edge"/>
          <c:x val="4.6658823085973397E-2"/>
          <c:y val="8.9040366315949193E-2"/>
          <c:w val="0.93829657888856299"/>
          <c:h val="0.73594871174916998"/>
        </c:manualLayout>
      </c:layout>
      <c:barChart>
        <c:barDir val="col"/>
        <c:grouping val="clustered"/>
        <c:varyColors val="0"/>
        <c:ser>
          <c:idx val="3"/>
          <c:order val="0"/>
          <c:tx>
            <c:v>Difference between (% of non-Whites) and (% of Whites) voting PT</c:v>
          </c:tx>
          <c:spPr>
            <a:solidFill>
              <a:schemeClr val="bg1">
                <a:lumMod val="85000"/>
              </a:schemeClr>
            </a:solidFill>
            <a:ln>
              <a:noFill/>
            </a:ln>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r_coef!$AX$2:$AX$9</c15:sqref>
                  </c15:fullRef>
                </c:ext>
              </c:extLst>
              <c:f>r_coef!$AX$9</c:f>
              <c:numCache>
                <c:formatCode>General</c:formatCode>
                <c:ptCount val="1"/>
                <c:pt idx="0">
                  <c:v>17.106033325195312</c:v>
                </c:pt>
              </c:numCache>
            </c:numRef>
          </c:val>
          <c:extLst xmlns:c16r2="http://schemas.microsoft.com/office/drawing/2015/06/chart">
            <c:ext xmlns:c16="http://schemas.microsoft.com/office/drawing/2014/chart" uri="{C3380CC4-5D6E-409C-BE32-E72D297353CC}">
              <c16:uniqueId val="{00000000-A7E0-4BC9-A9EF-5C806A0C5F88}"/>
            </c:ext>
          </c:extLst>
        </c:ser>
        <c:ser>
          <c:idx val="0"/>
          <c:order val="1"/>
          <c:tx>
            <c:v>After controlling for income</c:v>
          </c:tx>
          <c:spPr>
            <a:solidFill>
              <a:schemeClr val="bg1">
                <a:lumMod val="65000"/>
              </a:schemeClr>
            </a:solidFill>
            <a:ln>
              <a:noFill/>
            </a:ln>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r_coef!$AY$2:$AY$9</c15:sqref>
                  </c15:fullRef>
                </c:ext>
              </c:extLst>
              <c:f>r_coef!$AY$9</c:f>
              <c:numCache>
                <c:formatCode>General</c:formatCode>
                <c:ptCount val="1"/>
                <c:pt idx="0">
                  <c:v>13.697287559509277</c:v>
                </c:pt>
              </c:numCache>
            </c:numRef>
          </c:val>
          <c:extLst xmlns:c15="http://schemas.microsoft.com/office/drawing/2012/chart" xmlns:c16r2="http://schemas.microsoft.com/office/drawing/2015/06/chart">
            <c:ext xmlns:c16="http://schemas.microsoft.com/office/drawing/2014/chart" uri="{C3380CC4-5D6E-409C-BE32-E72D297353CC}">
              <c16:uniqueId val="{00000001-A7E0-4BC9-A9EF-5C806A0C5F88}"/>
            </c:ext>
          </c:extLst>
        </c:ser>
        <c:ser>
          <c:idx val="1"/>
          <c:order val="2"/>
          <c:tx>
            <c:v>After controlling for income, education, age, gender, occupation, rural/urban</c:v>
          </c:tx>
          <c:spPr>
            <a:solidFill>
              <a:schemeClr val="tx1">
                <a:lumMod val="65000"/>
                <a:lumOff val="35000"/>
              </a:schemeClr>
            </a:solidFill>
            <a:ln>
              <a:noFill/>
            </a:ln>
            <a:effectLst/>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r_coef!$AZ$2:$AZ$9</c15:sqref>
                  </c15:fullRef>
                </c:ext>
              </c:extLst>
              <c:f>r_coef!$AZ$9</c:f>
              <c:numCache>
                <c:formatCode>General</c:formatCode>
                <c:ptCount val="1"/>
                <c:pt idx="0">
                  <c:v>13.556082725524902</c:v>
                </c:pt>
              </c:numCache>
            </c:numRef>
          </c:val>
          <c:extLst xmlns:c16r2="http://schemas.microsoft.com/office/drawing/2015/06/chart">
            <c:ext xmlns:c16="http://schemas.microsoft.com/office/drawing/2014/chart" uri="{C3380CC4-5D6E-409C-BE32-E72D297353CC}">
              <c16:uniqueId val="{00000002-A7E0-4BC9-A9EF-5C806A0C5F88}"/>
            </c:ext>
          </c:extLst>
        </c:ser>
        <c:ser>
          <c:idx val="2"/>
          <c:order val="3"/>
          <c:tx>
            <c:v>After controlling for income, education, age, gender, occupation, rural/urban, region</c:v>
          </c:tx>
          <c:spPr>
            <a:solidFill>
              <a:schemeClr val="tx1"/>
            </a:solidFill>
            <a:ln>
              <a:noFill/>
            </a:ln>
          </c:spPr>
          <c:invertIfNegative val="0"/>
          <c:cat>
            <c:strLit>
              <c:ptCount val="1"/>
              <c:pt idx="0">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r_coef!$BA$2:$BA$9</c15:sqref>
                  </c15:fullRef>
                </c:ext>
              </c:extLst>
              <c:f>r_coef!$BA$9</c:f>
              <c:numCache>
                <c:formatCode>General</c:formatCode>
                <c:ptCount val="1"/>
                <c:pt idx="0">
                  <c:v>10.435833930969238</c:v>
                </c:pt>
              </c:numCache>
            </c:numRef>
          </c:val>
          <c:extLst xmlns:c16r2="http://schemas.microsoft.com/office/drawing/2015/06/chart">
            <c:ext xmlns:c16="http://schemas.microsoft.com/office/drawing/2014/chart" uri="{C3380CC4-5D6E-409C-BE32-E72D297353CC}">
              <c16:uniqueId val="{00000003-A7E0-4BC9-A9EF-5C806A0C5F88}"/>
            </c:ext>
          </c:extLst>
        </c:ser>
        <c:dLbls>
          <c:showLegendKey val="0"/>
          <c:showVal val="0"/>
          <c:showCatName val="0"/>
          <c:showSerName val="0"/>
          <c:showPercent val="0"/>
          <c:showBubbleSize val="0"/>
        </c:dLbls>
        <c:gapWidth val="219"/>
        <c:overlap val="-27"/>
        <c:axId val="1396640176"/>
        <c:axId val="1396638000"/>
        <c:extLst xmlns:c16r2="http://schemas.microsoft.com/office/drawing/2015/06/chart"/>
      </c:barChart>
      <c:catAx>
        <c:axId val="1396640176"/>
        <c:scaling>
          <c:orientation val="minMax"/>
        </c:scaling>
        <c:delete val="1"/>
        <c:axPos val="b"/>
        <c:numFmt formatCode="General" sourceLinked="1"/>
        <c:majorTickMark val="none"/>
        <c:minorTickMark val="none"/>
        <c:tickLblPos val="nextTo"/>
        <c:crossAx val="1396638000"/>
        <c:crosses val="autoZero"/>
        <c:auto val="1"/>
        <c:lblAlgn val="ctr"/>
        <c:lblOffset val="100"/>
        <c:noMultiLvlLbl val="0"/>
      </c:catAx>
      <c:valAx>
        <c:axId val="1396638000"/>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0176"/>
        <c:crosses val="autoZero"/>
        <c:crossBetween val="between"/>
        <c:majorUnit val="2"/>
      </c:valAx>
      <c:spPr>
        <a:ln>
          <a:solidFill>
            <a:sysClr val="windowText" lastClr="000000"/>
          </a:solidFill>
        </a:ln>
      </c:spPr>
    </c:plotArea>
    <c:legend>
      <c:legendPos val="b"/>
      <c:layout>
        <c:manualLayout>
          <c:xMode val="edge"/>
          <c:yMode val="edge"/>
          <c:x val="5.2876460185832003E-2"/>
          <c:y val="9.8098854170345307E-2"/>
          <c:w val="0.92211972622232197"/>
          <c:h val="0.18519603400424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14.11 - The religious cleavage in Brazil, 2002-2018</a:t>
            </a:r>
          </a:p>
        </c:rich>
      </c:tx>
      <c:layout/>
      <c:overlay val="0"/>
    </c:title>
    <c:autoTitleDeleted val="0"/>
    <c:plotArea>
      <c:layout>
        <c:manualLayout>
          <c:layoutTarget val="inner"/>
          <c:xMode val="edge"/>
          <c:yMode val="edge"/>
          <c:x val="5.3032261885851702E-2"/>
          <c:y val="8.9040366315949193E-2"/>
          <c:w val="0.91671441917566998"/>
          <c:h val="0.710517962580545"/>
        </c:manualLayout>
      </c:layout>
      <c:scatterChart>
        <c:scatterStyle val="lineMarker"/>
        <c:varyColors val="0"/>
        <c:ser>
          <c:idx val="1"/>
          <c:order val="0"/>
          <c:tx>
            <c:v>Difference between (% of Protestant voters voting PT) and (% of non-Protestant voters voting PT)</c:v>
          </c:tx>
          <c:spPr>
            <a:ln w="38100">
              <a:solidFill>
                <a:schemeClr val="tx1">
                  <a:alpha val="95000"/>
                </a:schemeClr>
              </a:solidFill>
            </a:ln>
          </c:spPr>
          <c:marker>
            <c:symbol val="circle"/>
            <c:size val="10"/>
            <c:spPr>
              <a:solidFill>
                <a:schemeClr val="tx1"/>
              </a:solidFill>
              <a:ln>
                <a:no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r_votediff_cses!$AZ$2:$AZ$6</c:f>
              <c:numCache>
                <c:formatCode>General</c:formatCode>
                <c:ptCount val="5"/>
                <c:pt idx="0">
                  <c:v>7.9325466156005859</c:v>
                </c:pt>
                <c:pt idx="1">
                  <c:v>-4.9754986763000488</c:v>
                </c:pt>
                <c:pt idx="2">
                  <c:v>-6.7024922370910645</c:v>
                </c:pt>
                <c:pt idx="3">
                  <c:v>-4.8909397125244141</c:v>
                </c:pt>
                <c:pt idx="4">
                  <c:v>-16.654983520507813</c:v>
                </c:pt>
              </c:numCache>
            </c:numRef>
          </c:yVal>
          <c:smooth val="0"/>
          <c:extLst xmlns:c16r2="http://schemas.microsoft.com/office/drawing/2015/06/chart">
            <c:ext xmlns:c16="http://schemas.microsoft.com/office/drawing/2014/chart" uri="{C3380CC4-5D6E-409C-BE32-E72D297353CC}">
              <c16:uniqueId val="{00000000-84B7-47F1-BE32-8E47E196F6EE}"/>
            </c:ext>
          </c:extLst>
        </c:ser>
        <c:ser>
          <c:idx val="3"/>
          <c:order val="2"/>
          <c:tx>
            <c:v>After controlling for income, education, age, gender, employment, marital status</c:v>
          </c:tx>
          <c:spPr>
            <a:ln w="38100">
              <a:solidFill>
                <a:schemeClr val="tx1">
                  <a:lumMod val="50000"/>
                  <a:lumOff val="50000"/>
                </a:schemeClr>
              </a:solidFill>
            </a:ln>
          </c:spPr>
          <c:marker>
            <c:symbol val="square"/>
            <c:size val="9"/>
            <c:spPr>
              <a:solidFill>
                <a:schemeClr val="bg1"/>
              </a:solidFill>
              <a:ln>
                <a:solidFill>
                  <a:schemeClr val="tx1">
                    <a:lumMod val="50000"/>
                    <a:lumOff val="50000"/>
                  </a:schemeClr>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r_votediff_cses!$BB$2:$BB$6</c:f>
              <c:numCache>
                <c:formatCode>General</c:formatCode>
                <c:ptCount val="5"/>
                <c:pt idx="0">
                  <c:v>7.8659400939941406</c:v>
                </c:pt>
                <c:pt idx="1">
                  <c:v>-4.178070068359375</c:v>
                </c:pt>
                <c:pt idx="2">
                  <c:v>-6.6954841613769531</c:v>
                </c:pt>
                <c:pt idx="3">
                  <c:v>-5.7117385864257812</c:v>
                </c:pt>
                <c:pt idx="4">
                  <c:v>-18.19257926940918</c:v>
                </c:pt>
              </c:numCache>
            </c:numRef>
          </c:yVal>
          <c:smooth val="0"/>
          <c:extLst xmlns:c16r2="http://schemas.microsoft.com/office/drawing/2015/06/chart">
            <c:ext xmlns:c16="http://schemas.microsoft.com/office/drawing/2014/chart" uri="{C3380CC4-5D6E-409C-BE32-E72D297353CC}">
              <c16:uniqueId val="{00000001-84B7-47F1-BE32-8E47E196F6EE}"/>
            </c:ext>
          </c:extLst>
        </c:ser>
        <c:dLbls>
          <c:showLegendKey val="0"/>
          <c:showVal val="0"/>
          <c:showCatName val="0"/>
          <c:showSerName val="0"/>
          <c:showPercent val="0"/>
          <c:showBubbleSize val="0"/>
        </c:dLbls>
        <c:axId val="1396619504"/>
        <c:axId val="1396638544"/>
        <c:extLst xmlns:c16r2="http://schemas.microsoft.com/office/drawing/2015/06/chart">
          <c:ext xmlns:c15="http://schemas.microsoft.com/office/drawing/2012/chart" uri="{02D57815-91ED-43cb-92C2-25804820EDAC}">
            <c15:filteredScatterSeries>
              <c15:ser>
                <c:idx val="2"/>
                <c:order val="1"/>
                <c:tx>
                  <c:v>After controlling for income</c:v>
                </c:tx>
                <c:spPr>
                  <a:ln w="38100">
                    <a:solidFill>
                      <a:schemeClr val="accent1"/>
                    </a:solidFill>
                  </a:ln>
                </c:spPr>
                <c:marker>
                  <c:symbol val="circle"/>
                  <c:size val="9"/>
                  <c:spPr>
                    <a:solidFill>
                      <a:schemeClr val="accent1"/>
                    </a:solidFill>
                    <a:ln>
                      <a:solidFill>
                        <a:schemeClr val="accent1"/>
                      </a:solidFill>
                    </a:ln>
                  </c:spPr>
                </c:marker>
                <c:xVal>
                  <c:numRef>
                    <c:extLst xmlns:c16r2="http://schemas.microsoft.com/office/drawing/2015/06/chart">
                      <c:ext uri="{02D57815-91ED-43cb-92C2-25804820EDAC}">
                        <c15:formulaRef>
                          <c15:sqref>r_votediff_cses!$C$2:$C$6</c15:sqref>
                        </c15:formulaRef>
                      </c:ext>
                    </c:extLst>
                    <c:numCache>
                      <c:formatCode>General</c:formatCode>
                      <c:ptCount val="5"/>
                      <c:pt idx="0">
                        <c:v>2002</c:v>
                      </c:pt>
                      <c:pt idx="1">
                        <c:v>2006</c:v>
                      </c:pt>
                      <c:pt idx="2">
                        <c:v>2010</c:v>
                      </c:pt>
                      <c:pt idx="3">
                        <c:v>2014</c:v>
                      </c:pt>
                      <c:pt idx="4">
                        <c:v>2018</c:v>
                      </c:pt>
                    </c:numCache>
                  </c:numRef>
                </c:xVal>
                <c:yVal>
                  <c:numRef>
                    <c:extLst xmlns:c16r2="http://schemas.microsoft.com/office/drawing/2015/06/chart">
                      <c:ext uri="{02D57815-91ED-43cb-92C2-25804820EDAC}">
                        <c15:formulaRef>
                          <c15:sqref>r_votediff_cses!$BA$2:$BA$6</c15:sqref>
                        </c15:formulaRef>
                      </c:ext>
                    </c:extLst>
                    <c:numCache>
                      <c:formatCode>General</c:formatCode>
                      <c:ptCount val="5"/>
                      <c:pt idx="0">
                        <c:v>9.2878389358520508</c:v>
                      </c:pt>
                      <c:pt idx="1">
                        <c:v>-4.5117478370666504</c:v>
                      </c:pt>
                      <c:pt idx="2">
                        <c:v>-7.030724048614502</c:v>
                      </c:pt>
                      <c:pt idx="3">
                        <c:v>-5.2390890121459961</c:v>
                      </c:pt>
                      <c:pt idx="4">
                        <c:v>-18.056722640991211</c:v>
                      </c:pt>
                    </c:numCache>
                  </c:numRef>
                </c:yVal>
                <c:smooth val="0"/>
                <c:extLst xmlns:c16r2="http://schemas.microsoft.com/office/drawing/2015/06/chart">
                  <c:ext xmlns:c16="http://schemas.microsoft.com/office/drawing/2014/chart" uri="{C3380CC4-5D6E-409C-BE32-E72D297353CC}">
                    <c16:uniqueId val="{00000002-84B7-47F1-BE32-8E47E196F6EE}"/>
                  </c:ext>
                </c:extLst>
              </c15:ser>
            </c15:filteredScatterSeries>
          </c:ext>
        </c:extLst>
      </c:scatterChart>
      <c:valAx>
        <c:axId val="1396619504"/>
        <c:scaling>
          <c:orientation val="minMax"/>
          <c:max val="2018"/>
          <c:min val="2002"/>
        </c:scaling>
        <c:delete val="0"/>
        <c:axPos val="b"/>
        <c:majorGridlines>
          <c:spPr>
            <a:ln>
              <a:solidFill>
                <a:schemeClr val="bg2"/>
              </a:solidFill>
              <a:prstDash val="sysDash"/>
            </a:ln>
          </c:spPr>
        </c:majorGridlines>
        <c:numFmt formatCode="@" sourceLinked="0"/>
        <c:majorTickMark val="none"/>
        <c:minorTickMark val="none"/>
        <c:tickLblPos val="low"/>
        <c:spPr>
          <a:ln w="28575">
            <a:solidFill>
              <a:sysClr val="windowText" lastClr="000000"/>
            </a:solidFill>
            <a:prstDash val="sysDash"/>
          </a:ln>
        </c:spPr>
        <c:txPr>
          <a:bodyPr/>
          <a:lstStyle/>
          <a:p>
            <a:pPr>
              <a:defRPr sz="1400"/>
            </a:pPr>
            <a:endParaRPr lang="fr-FR"/>
          </a:p>
        </c:txPr>
        <c:crossAx val="1396638544"/>
        <c:crosses val="autoZero"/>
        <c:crossBetween val="midCat"/>
        <c:majorUnit val="2"/>
        <c:minorUnit val="2"/>
      </c:valAx>
      <c:valAx>
        <c:axId val="1396638544"/>
        <c:scaling>
          <c:orientation val="minMax"/>
          <c:max val="2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19504"/>
        <c:crosses val="autoZero"/>
        <c:crossBetween val="midCat"/>
        <c:majorUnit val="5"/>
      </c:valAx>
      <c:spPr>
        <a:ln>
          <a:solidFill>
            <a:sysClr val="windowText" lastClr="000000"/>
          </a:solidFill>
        </a:ln>
      </c:spPr>
    </c:plotArea>
    <c:legend>
      <c:legendPos val="b"/>
      <c:layout>
        <c:manualLayout>
          <c:xMode val="edge"/>
          <c:yMode val="edge"/>
          <c:x val="6.2385749017859003E-2"/>
          <c:y val="9.7311624447236594E-2"/>
          <c:w val="0.891631401963767"/>
          <c:h val="0.1517263657731290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14.12 - Reasons determining candidate choice in the 2018 presidential election by income group in Brazil</a:t>
            </a:r>
          </a:p>
        </c:rich>
      </c:tx>
      <c:layout/>
      <c:overlay val="0"/>
      <c:spPr>
        <a:noFill/>
        <a:ln>
          <a:noFill/>
        </a:ln>
        <a:effectLst/>
      </c:spPr>
    </c:title>
    <c:autoTitleDeleted val="0"/>
    <c:plotArea>
      <c:layout>
        <c:manualLayout>
          <c:layoutTarget val="inner"/>
          <c:xMode val="edge"/>
          <c:yMode val="edge"/>
          <c:x val="6.3686572669339206E-2"/>
          <c:y val="0.13092200616352601"/>
          <c:w val="0.92126882930519705"/>
          <c:h val="0.54216674660018305"/>
        </c:manualLayout>
      </c:layout>
      <c:barChart>
        <c:barDir val="col"/>
        <c:grouping val="stacked"/>
        <c:varyColors val="0"/>
        <c:ser>
          <c:idx val="1"/>
          <c:order val="0"/>
          <c:tx>
            <c:v>Employment / Health</c:v>
          </c:tx>
          <c:spPr>
            <a:solidFill>
              <a:schemeClr val="tx1">
                <a:lumMod val="85000"/>
                <a:lumOff val="15000"/>
              </a:schemeClr>
            </a:solidFill>
            <a:ln>
              <a:noFill/>
            </a:ln>
            <a:effectLst/>
          </c:spPr>
          <c:invertIfNegative val="0"/>
          <c:dLbls>
            <c:spPr>
              <a:noFill/>
              <a:ln>
                <a:noFill/>
              </a:ln>
              <a:effectLst/>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r_reason!$B$2:$B$4</c:f>
              <c:numCache>
                <c:formatCode>0%</c:formatCode>
                <c:ptCount val="3"/>
                <c:pt idx="0">
                  <c:v>0.52983495556495974</c:v>
                </c:pt>
                <c:pt idx="1">
                  <c:v>0.39527798933739527</c:v>
                </c:pt>
                <c:pt idx="2">
                  <c:v>0.30193905817174516</c:v>
                </c:pt>
              </c:numCache>
            </c:numRef>
          </c:val>
          <c:extLst xmlns:c16r2="http://schemas.microsoft.com/office/drawing/2015/06/chart">
            <c:ext xmlns:c16="http://schemas.microsoft.com/office/drawing/2014/chart" uri="{C3380CC4-5D6E-409C-BE32-E72D297353CC}">
              <c16:uniqueId val="{00000000-B787-4971-9C69-89C8F06D66AD}"/>
            </c:ext>
          </c:extLst>
        </c:ser>
        <c:ser>
          <c:idx val="0"/>
          <c:order val="1"/>
          <c:tx>
            <c:v>Corruption / Security</c:v>
          </c:tx>
          <c:spPr>
            <a:solidFill>
              <a:schemeClr val="tx1">
                <a:lumMod val="65000"/>
                <a:lumOff val="35000"/>
              </a:schemeClr>
            </a:solidFill>
            <a:ln>
              <a:noFill/>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r_reason!$C$2:$C$4</c:f>
              <c:numCache>
                <c:formatCode>0%</c:formatCode>
                <c:ptCount val="3"/>
                <c:pt idx="0">
                  <c:v>0.22556072788827761</c:v>
                </c:pt>
                <c:pt idx="1">
                  <c:v>0.33625285605483624</c:v>
                </c:pt>
                <c:pt idx="2">
                  <c:v>0.4293628808864266</c:v>
                </c:pt>
              </c:numCache>
            </c:numRef>
          </c:val>
          <c:extLst xmlns:c16r2="http://schemas.microsoft.com/office/drawing/2015/06/chart">
            <c:ext xmlns:c16="http://schemas.microsoft.com/office/drawing/2014/chart" uri="{C3380CC4-5D6E-409C-BE32-E72D297353CC}">
              <c16:uniqueId val="{00000001-B787-4971-9C69-89C8F06D66AD}"/>
            </c:ext>
          </c:extLst>
        </c:ser>
        <c:ser>
          <c:idx val="3"/>
          <c:order val="2"/>
          <c:tx>
            <c:v>Education</c:v>
          </c:tx>
          <c:spPr>
            <a:solidFill>
              <a:schemeClr val="bg1">
                <a:lumMod val="65000"/>
              </a:schemeClr>
            </a:solidFill>
            <a:ln>
              <a:noFill/>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r_reason!$D$2:$D$4</c:f>
              <c:numCache>
                <c:formatCode>0%</c:formatCode>
                <c:ptCount val="3"/>
                <c:pt idx="0">
                  <c:v>0.13570320214416701</c:v>
                </c:pt>
                <c:pt idx="1">
                  <c:v>0.20068545316070069</c:v>
                </c:pt>
                <c:pt idx="2">
                  <c:v>0.20221606648199447</c:v>
                </c:pt>
              </c:numCache>
            </c:numRef>
          </c:val>
          <c:extLst xmlns:c16r2="http://schemas.microsoft.com/office/drawing/2015/06/chart">
            <c:ext xmlns:c16="http://schemas.microsoft.com/office/drawing/2014/chart" uri="{C3380CC4-5D6E-409C-BE32-E72D297353CC}">
              <c16:uniqueId val="{00000002-B787-4971-9C69-89C8F06D66AD}"/>
            </c:ext>
          </c:extLst>
        </c:ser>
        <c:ser>
          <c:idx val="2"/>
          <c:order val="3"/>
          <c:tx>
            <c:v>Other</c:v>
          </c:tx>
          <c:spPr>
            <a:solidFill>
              <a:schemeClr val="bg1">
                <a:lumMod val="85000"/>
              </a:schemeClr>
            </a:solidFill>
            <a:ln>
              <a:noFill/>
            </a:ln>
            <a:effectLst/>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r_reason!$A$2:$A$4</c:f>
              <c:strCache>
                <c:ptCount val="3"/>
                <c:pt idx="0">
                  <c:v>Bottom 50%</c:v>
                </c:pt>
                <c:pt idx="1">
                  <c:v>Middle 40%</c:v>
                </c:pt>
                <c:pt idx="2">
                  <c:v>Top 10%</c:v>
                </c:pt>
              </c:strCache>
            </c:strRef>
          </c:cat>
          <c:val>
            <c:numRef>
              <c:f>r_reason!$E$2:$E$4</c:f>
              <c:numCache>
                <c:formatCode>0%</c:formatCode>
                <c:ptCount val="3"/>
                <c:pt idx="0">
                  <c:v>0.10890111440259558</c:v>
                </c:pt>
                <c:pt idx="1">
                  <c:v>6.7783701447067787E-2</c:v>
                </c:pt>
                <c:pt idx="2">
                  <c:v>6.6481994459833799E-2</c:v>
                </c:pt>
              </c:numCache>
            </c:numRef>
          </c:val>
          <c:extLst xmlns:c16r2="http://schemas.microsoft.com/office/drawing/2015/06/chart">
            <c:ext xmlns:c16="http://schemas.microsoft.com/office/drawing/2014/chart" uri="{C3380CC4-5D6E-409C-BE32-E72D297353CC}">
              <c16:uniqueId val="{00000003-B787-4971-9C69-89C8F06D66AD}"/>
            </c:ext>
          </c:extLst>
        </c:ser>
        <c:dLbls>
          <c:dLblPos val="ctr"/>
          <c:showLegendKey val="0"/>
          <c:showVal val="1"/>
          <c:showCatName val="0"/>
          <c:showSerName val="0"/>
          <c:showPercent val="0"/>
          <c:showBubbleSize val="0"/>
        </c:dLbls>
        <c:gapWidth val="219"/>
        <c:overlap val="100"/>
        <c:axId val="1396626032"/>
        <c:axId val="1396623856"/>
      </c:barChart>
      <c:catAx>
        <c:axId val="13966260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3856"/>
        <c:crosses val="autoZero"/>
        <c:auto val="1"/>
        <c:lblAlgn val="ctr"/>
        <c:lblOffset val="100"/>
        <c:noMultiLvlLbl val="0"/>
      </c:catAx>
      <c:valAx>
        <c:axId val="13966238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6032"/>
        <c:crosses val="autoZero"/>
        <c:crossBetween val="between"/>
        <c:majorUnit val="0.1"/>
      </c:valAx>
      <c:spPr>
        <a:ln>
          <a:solidFill>
            <a:sysClr val="windowText" lastClr="000000"/>
          </a:solidFill>
        </a:ln>
      </c:spPr>
    </c:plotArea>
    <c:legend>
      <c:legendPos val="b"/>
      <c:layout>
        <c:manualLayout>
          <c:xMode val="edge"/>
          <c:yMode val="edge"/>
          <c:x val="6.5185618460696607E-2"/>
          <c:y val="0.73671187864903098"/>
          <c:w val="0.92092044509179405"/>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800" b="1"/>
              <a:t> A1 - Presidential election results in Brazil, 1989-201</a:t>
            </a:r>
            <a:r>
              <a:rPr lang="en-US" sz="1800" b="1" baseline="0"/>
              <a:t>8</a:t>
            </a:r>
            <a:r>
              <a:rPr lang="en-US" sz="1800" b="1"/>
              <a:t> (First round)</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2332963518991298E-2"/>
          <c:y val="0.111447043634403"/>
          <c:w val="0.87132748740960997"/>
          <c:h val="0.61620242352890697"/>
        </c:manualLayout>
      </c:layout>
      <c:scatterChart>
        <c:scatterStyle val="lineMarker"/>
        <c:varyColors val="0"/>
        <c:ser>
          <c:idx val="0"/>
          <c:order val="0"/>
          <c:tx>
            <c:v>PT</c:v>
          </c:tx>
          <c:spPr>
            <a:ln w="38100" cap="rnd">
              <a:solidFill>
                <a:srgbClr val="FF0000"/>
              </a:solidFill>
              <a:round/>
            </a:ln>
            <a:effectLst/>
          </c:spPr>
          <c:marker>
            <c:symbol val="circle"/>
            <c:size val="10"/>
            <c:spPr>
              <a:solidFill>
                <a:srgbClr val="FF0000"/>
              </a:solidFill>
              <a:ln w="9525">
                <a:solidFill>
                  <a:srgbClr val="FF0000"/>
                </a:solidFill>
              </a:ln>
              <a:effectLst/>
            </c:spPr>
          </c:marker>
          <c:xVal>
            <c:numRef>
              <c:f>r_elec!$A$2:$A$9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r_elec!$B$2:$B$9</c:f>
              <c:numCache>
                <c:formatCode>General</c:formatCode>
                <c:ptCount val="8"/>
                <c:pt idx="0">
                  <c:v>0.17180000000000001</c:v>
                </c:pt>
                <c:pt idx="1">
                  <c:v>0.27</c:v>
                </c:pt>
                <c:pt idx="2">
                  <c:v>0.317</c:v>
                </c:pt>
                <c:pt idx="3">
                  <c:v>0.46439999999999998</c:v>
                </c:pt>
                <c:pt idx="4">
                  <c:v>0.48609999999999998</c:v>
                </c:pt>
                <c:pt idx="5">
                  <c:v>0.46909999999999996</c:v>
                </c:pt>
                <c:pt idx="6">
                  <c:v>0.41590000000000005</c:v>
                </c:pt>
                <c:pt idx="7">
                  <c:v>0.2928</c:v>
                </c:pt>
              </c:numCache>
            </c:numRef>
          </c:yVal>
          <c:smooth val="0"/>
          <c:extLst xmlns:c16r2="http://schemas.microsoft.com/office/drawing/2015/06/chart">
            <c:ext xmlns:c16="http://schemas.microsoft.com/office/drawing/2014/chart" uri="{C3380CC4-5D6E-409C-BE32-E72D297353CC}">
              <c16:uniqueId val="{00000000-3171-4FF4-9B28-E7E4555A11F1}"/>
            </c:ext>
          </c:extLst>
        </c:ser>
        <c:ser>
          <c:idx val="1"/>
          <c:order val="1"/>
          <c:tx>
            <c:v>PDT / PPS / PSB / PSOL / PV / Other left</c:v>
          </c:tx>
          <c:spPr>
            <a:ln w="38100" cap="rnd">
              <a:solidFill>
                <a:schemeClr val="accent6"/>
              </a:solidFill>
              <a:round/>
            </a:ln>
            <a:effectLst/>
          </c:spPr>
          <c:marker>
            <c:symbol val="triangle"/>
            <c:size val="11"/>
            <c:spPr>
              <a:solidFill>
                <a:schemeClr val="accent6"/>
              </a:solidFill>
              <a:ln w="9525">
                <a:solidFill>
                  <a:schemeClr val="accent6"/>
                </a:solidFill>
              </a:ln>
              <a:effectLst/>
            </c:spPr>
          </c:marker>
          <c:xVal>
            <c:numRef>
              <c:f>r_elec!$A$2:$A$9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r_elec!$C$2:$C$9</c:f>
              <c:numCache>
                <c:formatCode>General</c:formatCode>
                <c:ptCount val="8"/>
                <c:pt idx="0">
                  <c:v>0.18919999999999998</c:v>
                </c:pt>
                <c:pt idx="1">
                  <c:v>3.2000000000000001E-2</c:v>
                </c:pt>
                <c:pt idx="2">
                  <c:v>0.11</c:v>
                </c:pt>
                <c:pt idx="3">
                  <c:v>0.29830000000000001</c:v>
                </c:pt>
                <c:pt idx="4">
                  <c:v>9.4899999999999998E-2</c:v>
                </c:pt>
                <c:pt idx="5">
                  <c:v>0.20199999999999999</c:v>
                </c:pt>
                <c:pt idx="6">
                  <c:v>0.23480000000000001</c:v>
                </c:pt>
                <c:pt idx="7">
                  <c:v>0.14050000000000001</c:v>
                </c:pt>
              </c:numCache>
            </c:numRef>
          </c:yVal>
          <c:smooth val="0"/>
          <c:extLst xmlns:c16r2="http://schemas.microsoft.com/office/drawing/2015/06/chart">
            <c:ext xmlns:c16="http://schemas.microsoft.com/office/drawing/2014/chart" uri="{C3380CC4-5D6E-409C-BE32-E72D297353CC}">
              <c16:uniqueId val="{00000001-3171-4FF4-9B28-E7E4555A11F1}"/>
            </c:ext>
          </c:extLst>
        </c:ser>
        <c:ser>
          <c:idx val="2"/>
          <c:order val="2"/>
          <c:tx>
            <c:v>PSDB / PRN / PSL / PRONA / Other right</c:v>
          </c:tx>
          <c:spPr>
            <a:ln w="38100" cap="rnd">
              <a:solidFill>
                <a:schemeClr val="accent1"/>
              </a:solidFill>
              <a:round/>
            </a:ln>
            <a:effectLst/>
          </c:spPr>
          <c:marker>
            <c:symbol val="triangle"/>
            <c:size val="11"/>
            <c:spPr>
              <a:solidFill>
                <a:schemeClr val="accent1"/>
              </a:solidFill>
              <a:ln w="9525">
                <a:solidFill>
                  <a:schemeClr val="accent1"/>
                </a:solidFill>
              </a:ln>
              <a:effectLst/>
            </c:spPr>
          </c:marker>
          <c:xVal>
            <c:numRef>
              <c:f>r_elec!$A$2:$A$9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r_elec!$D$2:$D$9</c:f>
              <c:numCache>
                <c:formatCode>General</c:formatCode>
                <c:ptCount val="8"/>
                <c:pt idx="0">
                  <c:v>0.57069999999999999</c:v>
                </c:pt>
                <c:pt idx="1">
                  <c:v>0.65400000000000003</c:v>
                </c:pt>
                <c:pt idx="2">
                  <c:v>0.55200000000000005</c:v>
                </c:pt>
                <c:pt idx="3">
                  <c:v>0.23190000000000002</c:v>
                </c:pt>
                <c:pt idx="4">
                  <c:v>0.41639999999999999</c:v>
                </c:pt>
                <c:pt idx="5">
                  <c:v>0.3261</c:v>
                </c:pt>
                <c:pt idx="6">
                  <c:v>0.34299999999999997</c:v>
                </c:pt>
                <c:pt idx="7">
                  <c:v>0.54549999999999998</c:v>
                </c:pt>
              </c:numCache>
            </c:numRef>
          </c:yVal>
          <c:smooth val="0"/>
          <c:extLst xmlns:c16r2="http://schemas.microsoft.com/office/drawing/2015/06/chart">
            <c:ext xmlns:c16="http://schemas.microsoft.com/office/drawing/2014/chart" uri="{C3380CC4-5D6E-409C-BE32-E72D297353CC}">
              <c16:uniqueId val="{00000002-3171-4FF4-9B28-E7E4555A11F1}"/>
            </c:ext>
          </c:extLst>
        </c:ser>
        <c:ser>
          <c:idx val="3"/>
          <c:order val="3"/>
          <c:tx>
            <c:v>PMDB / Other parties</c:v>
          </c:tx>
          <c:spPr>
            <a:ln w="38100" cap="rnd">
              <a:solidFill>
                <a:schemeClr val="bg1">
                  <a:lumMod val="75000"/>
                </a:schemeClr>
              </a:solidFill>
              <a:round/>
            </a:ln>
            <a:effectLst/>
          </c:spPr>
          <c:marker>
            <c:symbol val="diamond"/>
            <c:size val="12"/>
            <c:spPr>
              <a:solidFill>
                <a:schemeClr val="bg1">
                  <a:lumMod val="75000"/>
                </a:schemeClr>
              </a:solidFill>
              <a:ln w="9525">
                <a:solidFill>
                  <a:schemeClr val="bg1">
                    <a:lumMod val="75000"/>
                  </a:schemeClr>
                </a:solidFill>
              </a:ln>
              <a:effectLst/>
            </c:spPr>
          </c:marker>
          <c:xVal>
            <c:numRef>
              <c:f>r_elec!$A$2:$A$9</c:f>
              <c:numCache>
                <c:formatCode>General</c:formatCode>
                <c:ptCount val="8"/>
                <c:pt idx="0">
                  <c:v>1989</c:v>
                </c:pt>
                <c:pt idx="1">
                  <c:v>1994</c:v>
                </c:pt>
                <c:pt idx="2">
                  <c:v>1998</c:v>
                </c:pt>
                <c:pt idx="3">
                  <c:v>2002</c:v>
                </c:pt>
                <c:pt idx="4">
                  <c:v>2006</c:v>
                </c:pt>
                <c:pt idx="5">
                  <c:v>2010</c:v>
                </c:pt>
                <c:pt idx="6">
                  <c:v>2014</c:v>
                </c:pt>
                <c:pt idx="7">
                  <c:v>2018</c:v>
                </c:pt>
              </c:numCache>
            </c:numRef>
          </c:xVal>
          <c:yVal>
            <c:numRef>
              <c:f>r_elec!$E$2:$E$9</c:f>
              <c:numCache>
                <c:formatCode>General</c:formatCode>
                <c:ptCount val="8"/>
                <c:pt idx="0">
                  <c:v>6.8300000000000083E-2</c:v>
                </c:pt>
                <c:pt idx="1">
                  <c:v>4.4000000000000004E-2</c:v>
                </c:pt>
                <c:pt idx="2">
                  <c:v>2.1000000000000085E-2</c:v>
                </c:pt>
                <c:pt idx="3">
                  <c:v>5.4000000000000627E-3</c:v>
                </c:pt>
                <c:pt idx="4">
                  <c:v>2.6000000000000511E-3</c:v>
                </c:pt>
                <c:pt idx="5">
                  <c:v>2.8000000000000112E-3</c:v>
                </c:pt>
                <c:pt idx="6">
                  <c:v>6.2999999999999549E-3</c:v>
                </c:pt>
                <c:pt idx="7">
                  <c:v>2.1199999999999903E-2</c:v>
                </c:pt>
              </c:numCache>
            </c:numRef>
          </c:yVal>
          <c:smooth val="0"/>
          <c:extLst xmlns:c16r2="http://schemas.microsoft.com/office/drawing/2015/06/chart">
            <c:ext xmlns:c16="http://schemas.microsoft.com/office/drawing/2014/chart" uri="{C3380CC4-5D6E-409C-BE32-E72D297353CC}">
              <c16:uniqueId val="{00000003-3171-4FF4-9B28-E7E4555A11F1}"/>
            </c:ext>
          </c:extLst>
        </c:ser>
        <c:dLbls>
          <c:showLegendKey val="0"/>
          <c:showVal val="0"/>
          <c:showCatName val="0"/>
          <c:showSerName val="0"/>
          <c:showPercent val="0"/>
          <c:showBubbleSize val="0"/>
        </c:dLbls>
        <c:axId val="1396627120"/>
        <c:axId val="1396647248"/>
      </c:scatterChart>
      <c:valAx>
        <c:axId val="1396627120"/>
        <c:scaling>
          <c:orientation val="minMax"/>
          <c:max val="2018"/>
          <c:min val="198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7248"/>
        <c:crosses val="autoZero"/>
        <c:crossBetween val="midCat"/>
        <c:majorUnit val="2"/>
      </c:valAx>
      <c:valAx>
        <c:axId val="1396647248"/>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GB" sz="1400">
                    <a:solidFill>
                      <a:schemeClr val="tx1"/>
                    </a:solidFill>
                    <a:latin typeface="Arial" panose="020B0604020202020204" pitchFamily="34" charset="0"/>
                    <a:cs typeface="Arial" panose="020B0604020202020204" pitchFamily="34" charset="0"/>
                  </a:rPr>
                  <a:t>Share of votes (%)</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7120"/>
        <c:crosses val="autoZero"/>
        <c:crossBetween val="midCat"/>
      </c:valAx>
      <c:spPr>
        <a:noFill/>
        <a:ln>
          <a:solidFill>
            <a:sysClr val="windowText" lastClr="000000"/>
          </a:solidFill>
        </a:ln>
        <a:effectLst/>
      </c:spPr>
    </c:plotArea>
    <c:legend>
      <c:legendPos val="b"/>
      <c:layout>
        <c:manualLayout>
          <c:xMode val="edge"/>
          <c:yMode val="edge"/>
          <c:x val="0.39292193124392599"/>
          <c:y val="0.12575506495776401"/>
          <c:w val="0.55744651063864203"/>
          <c:h val="0.14969256567915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A2 - Parliamentary election results in Brazil, 1990-2018 (First round)</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3697076834058396E-2"/>
          <c:y val="0.11983370832352799"/>
          <c:w val="0.86996337409454305"/>
          <c:h val="0.60781581440972299"/>
        </c:manualLayout>
      </c:layout>
      <c:scatterChart>
        <c:scatterStyle val="lineMarker"/>
        <c:varyColors val="0"/>
        <c:ser>
          <c:idx val="0"/>
          <c:order val="0"/>
          <c:tx>
            <c:v>PT</c:v>
          </c:tx>
          <c:spPr>
            <a:ln w="38100" cap="rnd">
              <a:solidFill>
                <a:srgbClr val="FF0000"/>
              </a:solidFill>
              <a:round/>
            </a:ln>
            <a:effectLst/>
          </c:spPr>
          <c:marker>
            <c:symbol val="circle"/>
            <c:size val="10"/>
            <c:spPr>
              <a:solidFill>
                <a:srgbClr val="FF0000"/>
              </a:solidFill>
              <a:ln w="9525">
                <a:solidFill>
                  <a:srgbClr val="FF0000"/>
                </a:solidFill>
              </a:ln>
              <a:effectLst/>
            </c:spPr>
          </c:marker>
          <c:xVal>
            <c:numRef>
              <c:f>r_elec_parl!$A$2:$A$9</c:f>
              <c:numCache>
                <c:formatCode>0</c:formatCode>
                <c:ptCount val="8"/>
                <c:pt idx="0">
                  <c:v>1990</c:v>
                </c:pt>
                <c:pt idx="1">
                  <c:v>1994</c:v>
                </c:pt>
                <c:pt idx="2">
                  <c:v>1998</c:v>
                </c:pt>
                <c:pt idx="3">
                  <c:v>2002</c:v>
                </c:pt>
                <c:pt idx="4">
                  <c:v>2006</c:v>
                </c:pt>
                <c:pt idx="5">
                  <c:v>2010</c:v>
                </c:pt>
                <c:pt idx="6">
                  <c:v>2014</c:v>
                </c:pt>
                <c:pt idx="7">
                  <c:v>2018</c:v>
                </c:pt>
              </c:numCache>
            </c:numRef>
          </c:xVal>
          <c:yVal>
            <c:numRef>
              <c:f>r_elec_parl!$B$2:$B$9</c:f>
              <c:numCache>
                <c:formatCode>0.000</c:formatCode>
                <c:ptCount val="8"/>
                <c:pt idx="0">
                  <c:v>6.9721115537848599E-2</c:v>
                </c:pt>
                <c:pt idx="1">
                  <c:v>9.5516569200779722E-2</c:v>
                </c:pt>
                <c:pt idx="2">
                  <c:v>0.11500974658869395</c:v>
                </c:pt>
                <c:pt idx="3">
                  <c:v>0.17738791423001948</c:v>
                </c:pt>
                <c:pt idx="4">
                  <c:v>0.1617933723196881</c:v>
                </c:pt>
                <c:pt idx="5">
                  <c:v>0.17153996101364519</c:v>
                </c:pt>
                <c:pt idx="6">
                  <c:v>0.13502935420743639</c:v>
                </c:pt>
                <c:pt idx="7">
                  <c:v>0.10916179337231968</c:v>
                </c:pt>
              </c:numCache>
            </c:numRef>
          </c:yVal>
          <c:smooth val="0"/>
          <c:extLst xmlns:c16r2="http://schemas.microsoft.com/office/drawing/2015/06/chart">
            <c:ext xmlns:c16="http://schemas.microsoft.com/office/drawing/2014/chart" uri="{C3380CC4-5D6E-409C-BE32-E72D297353CC}">
              <c16:uniqueId val="{00000000-40DF-9A4D-BC7F-C29579458400}"/>
            </c:ext>
          </c:extLst>
        </c:ser>
        <c:ser>
          <c:idx val="1"/>
          <c:order val="1"/>
          <c:tx>
            <c:v>PMDB</c:v>
          </c:tx>
          <c:spPr>
            <a:ln w="38100" cap="rnd">
              <a:solidFill>
                <a:schemeClr val="accent3"/>
              </a:solidFill>
              <a:round/>
            </a:ln>
            <a:effectLst/>
          </c:spPr>
          <c:marker>
            <c:symbol val="square"/>
            <c:size val="9"/>
            <c:spPr>
              <a:solidFill>
                <a:schemeClr val="accent3"/>
              </a:solidFill>
              <a:ln w="9525">
                <a:solidFill>
                  <a:schemeClr val="accent3"/>
                </a:solidFill>
              </a:ln>
              <a:effectLst/>
            </c:spPr>
          </c:marker>
          <c:xVal>
            <c:numRef>
              <c:f>r_elec_parl!$A$2:$A$9</c:f>
              <c:numCache>
                <c:formatCode>0</c:formatCode>
                <c:ptCount val="8"/>
                <c:pt idx="0">
                  <c:v>1990</c:v>
                </c:pt>
                <c:pt idx="1">
                  <c:v>1994</c:v>
                </c:pt>
                <c:pt idx="2">
                  <c:v>1998</c:v>
                </c:pt>
                <c:pt idx="3">
                  <c:v>2002</c:v>
                </c:pt>
                <c:pt idx="4">
                  <c:v>2006</c:v>
                </c:pt>
                <c:pt idx="5">
                  <c:v>2010</c:v>
                </c:pt>
                <c:pt idx="6">
                  <c:v>2014</c:v>
                </c:pt>
                <c:pt idx="7">
                  <c:v>2018</c:v>
                </c:pt>
              </c:numCache>
            </c:numRef>
          </c:xVal>
          <c:yVal>
            <c:numRef>
              <c:f>r_elec_parl!$C$2:$C$9</c:f>
              <c:numCache>
                <c:formatCode>0.000</c:formatCode>
                <c:ptCount val="8"/>
                <c:pt idx="0">
                  <c:v>0.21713147410358566</c:v>
                </c:pt>
                <c:pt idx="1">
                  <c:v>0.20857699805068225</c:v>
                </c:pt>
                <c:pt idx="2">
                  <c:v>0.1617933723196881</c:v>
                </c:pt>
                <c:pt idx="3">
                  <c:v>0.14814814814814814</c:v>
                </c:pt>
                <c:pt idx="4">
                  <c:v>0.17348927875243664</c:v>
                </c:pt>
                <c:pt idx="5">
                  <c:v>0.15204678362573099</c:v>
                </c:pt>
                <c:pt idx="6">
                  <c:v>0.12915851272015655</c:v>
                </c:pt>
                <c:pt idx="7">
                  <c:v>6.6276803118908378E-2</c:v>
                </c:pt>
              </c:numCache>
            </c:numRef>
          </c:yVal>
          <c:smooth val="0"/>
          <c:extLst xmlns:c16r2="http://schemas.microsoft.com/office/drawing/2015/06/chart">
            <c:ext xmlns:c16="http://schemas.microsoft.com/office/drawing/2014/chart" uri="{C3380CC4-5D6E-409C-BE32-E72D297353CC}">
              <c16:uniqueId val="{00000001-40DF-9A4D-BC7F-C29579458400}"/>
            </c:ext>
          </c:extLst>
        </c:ser>
        <c:ser>
          <c:idx val="2"/>
          <c:order val="2"/>
          <c:tx>
            <c:v>PSDB</c:v>
          </c:tx>
          <c:spPr>
            <a:ln w="38100" cap="rnd">
              <a:solidFill>
                <a:schemeClr val="accent1"/>
              </a:solidFill>
              <a:round/>
            </a:ln>
            <a:effectLst/>
          </c:spPr>
          <c:marker>
            <c:symbol val="triangle"/>
            <c:size val="11"/>
            <c:spPr>
              <a:solidFill>
                <a:schemeClr val="accent1"/>
              </a:solidFill>
              <a:ln w="9525">
                <a:solidFill>
                  <a:schemeClr val="accent1"/>
                </a:solidFill>
              </a:ln>
              <a:effectLst/>
            </c:spPr>
          </c:marker>
          <c:xVal>
            <c:numRef>
              <c:f>r_elec_parl!$A$2:$A$9</c:f>
              <c:numCache>
                <c:formatCode>0</c:formatCode>
                <c:ptCount val="8"/>
                <c:pt idx="0">
                  <c:v>1990</c:v>
                </c:pt>
                <c:pt idx="1">
                  <c:v>1994</c:v>
                </c:pt>
                <c:pt idx="2">
                  <c:v>1998</c:v>
                </c:pt>
                <c:pt idx="3">
                  <c:v>2002</c:v>
                </c:pt>
                <c:pt idx="4">
                  <c:v>2006</c:v>
                </c:pt>
                <c:pt idx="5">
                  <c:v>2010</c:v>
                </c:pt>
                <c:pt idx="6">
                  <c:v>2014</c:v>
                </c:pt>
                <c:pt idx="7">
                  <c:v>2018</c:v>
                </c:pt>
              </c:numCache>
            </c:numRef>
          </c:xVal>
          <c:yVal>
            <c:numRef>
              <c:f>r_elec_parl!$D$2:$D$9</c:f>
              <c:numCache>
                <c:formatCode>0.000</c:formatCode>
                <c:ptCount val="8"/>
                <c:pt idx="0">
                  <c:v>7.370517928286853E-2</c:v>
                </c:pt>
                <c:pt idx="1">
                  <c:v>0.12085769980506822</c:v>
                </c:pt>
                <c:pt idx="2">
                  <c:v>0.19298245614035087</c:v>
                </c:pt>
                <c:pt idx="3">
                  <c:v>0.1364522417153996</c:v>
                </c:pt>
                <c:pt idx="4">
                  <c:v>0.12670565302144249</c:v>
                </c:pt>
                <c:pt idx="5">
                  <c:v>0.10526315789473684</c:v>
                </c:pt>
                <c:pt idx="6">
                  <c:v>0.10567514677103718</c:v>
                </c:pt>
                <c:pt idx="7">
                  <c:v>5.6530214424951264E-2</c:v>
                </c:pt>
              </c:numCache>
            </c:numRef>
          </c:yVal>
          <c:smooth val="0"/>
          <c:extLst xmlns:c16r2="http://schemas.microsoft.com/office/drawing/2015/06/chart">
            <c:ext xmlns:c16="http://schemas.microsoft.com/office/drawing/2014/chart" uri="{C3380CC4-5D6E-409C-BE32-E72D297353CC}">
              <c16:uniqueId val="{00000002-40DF-9A4D-BC7F-C29579458400}"/>
            </c:ext>
          </c:extLst>
        </c:ser>
        <c:ser>
          <c:idx val="3"/>
          <c:order val="3"/>
          <c:tx>
            <c:v>PDT / PPS / PSB / PSOL / PV / Other left</c:v>
          </c:tx>
          <c:spPr>
            <a:ln w="38100" cap="rnd">
              <a:solidFill>
                <a:schemeClr val="accent6"/>
              </a:solidFill>
              <a:round/>
            </a:ln>
            <a:effectLst/>
          </c:spPr>
          <c:marker>
            <c:symbol val="diamond"/>
            <c:size val="12"/>
            <c:spPr>
              <a:solidFill>
                <a:schemeClr val="accent6"/>
              </a:solidFill>
              <a:ln w="9525">
                <a:solidFill>
                  <a:schemeClr val="accent6"/>
                </a:solidFill>
              </a:ln>
              <a:effectLst/>
            </c:spPr>
          </c:marker>
          <c:xVal>
            <c:numRef>
              <c:f>r_elec_parl!$A$2:$A$9</c:f>
              <c:numCache>
                <c:formatCode>0</c:formatCode>
                <c:ptCount val="8"/>
                <c:pt idx="0">
                  <c:v>1990</c:v>
                </c:pt>
                <c:pt idx="1">
                  <c:v>1994</c:v>
                </c:pt>
                <c:pt idx="2">
                  <c:v>1998</c:v>
                </c:pt>
                <c:pt idx="3">
                  <c:v>2002</c:v>
                </c:pt>
                <c:pt idx="4">
                  <c:v>2006</c:v>
                </c:pt>
                <c:pt idx="5">
                  <c:v>2010</c:v>
                </c:pt>
                <c:pt idx="6">
                  <c:v>2014</c:v>
                </c:pt>
                <c:pt idx="7">
                  <c:v>2018</c:v>
                </c:pt>
              </c:numCache>
            </c:numRef>
          </c:xVal>
          <c:yVal>
            <c:numRef>
              <c:f>r_elec_parl!$E$2:$E$9</c:f>
              <c:numCache>
                <c:formatCode>0.000</c:formatCode>
                <c:ptCount val="8"/>
                <c:pt idx="0">
                  <c:v>0.20318725099601598</c:v>
                </c:pt>
                <c:pt idx="1">
                  <c:v>0.18908382066276799</c:v>
                </c:pt>
                <c:pt idx="2">
                  <c:v>0.17738791423001946</c:v>
                </c:pt>
                <c:pt idx="3">
                  <c:v>0.2124756335282651</c:v>
                </c:pt>
                <c:pt idx="4">
                  <c:v>0.24756335282651068</c:v>
                </c:pt>
                <c:pt idx="5">
                  <c:v>0.26315789473684204</c:v>
                </c:pt>
                <c:pt idx="6">
                  <c:v>0.33268101761252439</c:v>
                </c:pt>
                <c:pt idx="7">
                  <c:v>0.33333333333333326</c:v>
                </c:pt>
              </c:numCache>
            </c:numRef>
          </c:yVal>
          <c:smooth val="0"/>
          <c:extLst xmlns:c16r2="http://schemas.microsoft.com/office/drawing/2015/06/chart">
            <c:ext xmlns:c16="http://schemas.microsoft.com/office/drawing/2014/chart" uri="{C3380CC4-5D6E-409C-BE32-E72D297353CC}">
              <c16:uniqueId val="{00000003-40DF-9A4D-BC7F-C29579458400}"/>
            </c:ext>
          </c:extLst>
        </c:ser>
        <c:ser>
          <c:idx val="4"/>
          <c:order val="4"/>
          <c:tx>
            <c:v>PRN / PFL / PPB / PSL / Other right</c:v>
          </c:tx>
          <c:spPr>
            <a:ln w="38100" cap="rnd">
              <a:solidFill>
                <a:schemeClr val="accent4"/>
              </a:solidFill>
              <a:round/>
            </a:ln>
            <a:effectLst/>
          </c:spPr>
          <c:marker>
            <c:symbol val="circle"/>
            <c:size val="10"/>
            <c:spPr>
              <a:solidFill>
                <a:schemeClr val="bg1"/>
              </a:solidFill>
              <a:ln w="9525">
                <a:solidFill>
                  <a:schemeClr val="accent4"/>
                </a:solidFill>
              </a:ln>
              <a:effectLst/>
            </c:spPr>
          </c:marker>
          <c:xVal>
            <c:numRef>
              <c:f>r_elec_parl!$A$2:$A$9</c:f>
              <c:numCache>
                <c:formatCode>0</c:formatCode>
                <c:ptCount val="8"/>
                <c:pt idx="0">
                  <c:v>1990</c:v>
                </c:pt>
                <c:pt idx="1">
                  <c:v>1994</c:v>
                </c:pt>
                <c:pt idx="2">
                  <c:v>1998</c:v>
                </c:pt>
                <c:pt idx="3">
                  <c:v>2002</c:v>
                </c:pt>
                <c:pt idx="4">
                  <c:v>2006</c:v>
                </c:pt>
                <c:pt idx="5">
                  <c:v>2010</c:v>
                </c:pt>
                <c:pt idx="6">
                  <c:v>2014</c:v>
                </c:pt>
                <c:pt idx="7">
                  <c:v>2018</c:v>
                </c:pt>
              </c:numCache>
            </c:numRef>
          </c:xVal>
          <c:yVal>
            <c:numRef>
              <c:f>r_elec_parl!$F$2:$F$9</c:f>
              <c:numCache>
                <c:formatCode>0.000</c:formatCode>
                <c:ptCount val="8"/>
                <c:pt idx="0">
                  <c:v>0.43625498007968133</c:v>
                </c:pt>
                <c:pt idx="1">
                  <c:v>0.38596491228070179</c:v>
                </c:pt>
                <c:pt idx="2">
                  <c:v>0.35282651072124749</c:v>
                </c:pt>
                <c:pt idx="3">
                  <c:v>0.32553606237816757</c:v>
                </c:pt>
                <c:pt idx="4">
                  <c:v>0.29044834307992196</c:v>
                </c:pt>
                <c:pt idx="5">
                  <c:v>0.30799220272904482</c:v>
                </c:pt>
                <c:pt idx="6">
                  <c:v>0.29745596868884538</c:v>
                </c:pt>
                <c:pt idx="7">
                  <c:v>0.43469785575048731</c:v>
                </c:pt>
              </c:numCache>
            </c:numRef>
          </c:yVal>
          <c:smooth val="0"/>
          <c:extLst xmlns:c16r2="http://schemas.microsoft.com/office/drawing/2015/06/chart">
            <c:ext xmlns:c16="http://schemas.microsoft.com/office/drawing/2014/chart" uri="{C3380CC4-5D6E-409C-BE32-E72D297353CC}">
              <c16:uniqueId val="{00000006-40DF-9A4D-BC7F-C29579458400}"/>
            </c:ext>
          </c:extLst>
        </c:ser>
        <c:dLbls>
          <c:showLegendKey val="0"/>
          <c:showVal val="0"/>
          <c:showCatName val="0"/>
          <c:showSerName val="0"/>
          <c:showPercent val="0"/>
          <c:showBubbleSize val="0"/>
        </c:dLbls>
        <c:axId val="1396635280"/>
        <c:axId val="1396622768"/>
      </c:scatterChart>
      <c:valAx>
        <c:axId val="1396635280"/>
        <c:scaling>
          <c:orientation val="minMax"/>
          <c:max val="2018"/>
          <c:min val="199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2768"/>
        <c:crosses val="autoZero"/>
        <c:crossBetween val="midCat"/>
        <c:majorUnit val="4"/>
      </c:valAx>
      <c:valAx>
        <c:axId val="1396622768"/>
        <c:scaling>
          <c:orientation val="minMax"/>
          <c:max val="0.5500000000000000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GB" sz="1400">
                    <a:solidFill>
                      <a:schemeClr val="tx1"/>
                    </a:solidFill>
                    <a:latin typeface="Arial" panose="020B0604020202020204" pitchFamily="34" charset="0"/>
                    <a:cs typeface="Arial" panose="020B0604020202020204" pitchFamily="34" charset="0"/>
                  </a:rPr>
                  <a:t>Share of seats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35280"/>
        <c:crosses val="autoZero"/>
        <c:crossBetween val="midCat"/>
        <c:majorUnit val="0.05"/>
      </c:valAx>
      <c:spPr>
        <a:noFill/>
        <a:ln>
          <a:solidFill>
            <a:sysClr val="windowText" lastClr="000000"/>
          </a:solidFill>
        </a:ln>
        <a:effectLst/>
      </c:spPr>
    </c:plotArea>
    <c:legend>
      <c:legendPos val="b"/>
      <c:layout>
        <c:manualLayout>
          <c:xMode val="edge"/>
          <c:yMode val="edge"/>
          <c:x val="0.434118949401468"/>
          <c:y val="0.13623926805786499"/>
          <c:w val="0.44726892459293599"/>
          <c:h val="0.185902007916544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A3 - Vote for PT by education group</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3280849372847201"/>
        </c:manualLayout>
      </c:layout>
      <c:barChart>
        <c:barDir val="col"/>
        <c:grouping val="clustered"/>
        <c:varyColors val="0"/>
        <c:ser>
          <c:idx val="1"/>
          <c:order val="0"/>
          <c:tx>
            <c:v>Bottom 50 %</c:v>
          </c:tx>
          <c:spPr>
            <a:solidFill>
              <a:schemeClr val="accent1"/>
            </a:solidFill>
            <a:ln>
              <a:solidFill>
                <a:schemeClr val="accent1"/>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r_votes!$H$2:$H$9</c:f>
              <c:numCache>
                <c:formatCode>General</c:formatCode>
                <c:ptCount val="8"/>
                <c:pt idx="0">
                  <c:v>0.419078528881073</c:v>
                </c:pt>
                <c:pt idx="1">
                  <c:v>0.31783977150917053</c:v>
                </c:pt>
                <c:pt idx="2">
                  <c:v>0.35074421763420105</c:v>
                </c:pt>
                <c:pt idx="3">
                  <c:v>0.58988982439041138</c:v>
                </c:pt>
                <c:pt idx="4">
                  <c:v>0.66348081827163696</c:v>
                </c:pt>
                <c:pt idx="5">
                  <c:v>0.60089927911758423</c:v>
                </c:pt>
                <c:pt idx="6">
                  <c:v>0.57165068387985229</c:v>
                </c:pt>
                <c:pt idx="7">
                  <c:v>0.50337779521942139</c:v>
                </c:pt>
              </c:numCache>
            </c:numRef>
          </c:val>
          <c:extLst xmlns:c16r2="http://schemas.microsoft.com/office/drawing/2015/06/chart">
            <c:ext xmlns:c16="http://schemas.microsoft.com/office/drawing/2014/chart" uri="{C3380CC4-5D6E-409C-BE32-E72D297353CC}">
              <c16:uniqueId val="{00000000-F167-45FE-B12F-9FD659EAE3DF}"/>
            </c:ext>
          </c:extLst>
        </c:ser>
        <c:ser>
          <c:idx val="2"/>
          <c:order val="1"/>
          <c:tx>
            <c:v>Middle 40 %</c:v>
          </c:tx>
          <c:spPr>
            <a:solidFill>
              <a:srgbClr val="FF0000"/>
            </a:solidFill>
            <a:ln>
              <a:solidFill>
                <a:srgbClr val="FF0000"/>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r_votes!$I$2:$I$9</c:f>
              <c:numCache>
                <c:formatCode>General</c:formatCode>
                <c:ptCount val="8"/>
                <c:pt idx="0">
                  <c:v>0.49874129891395569</c:v>
                </c:pt>
                <c:pt idx="1">
                  <c:v>0.33447197079658508</c:v>
                </c:pt>
                <c:pt idx="2">
                  <c:v>0.39176464080810547</c:v>
                </c:pt>
                <c:pt idx="3">
                  <c:v>0.63779008388519287</c:v>
                </c:pt>
                <c:pt idx="4">
                  <c:v>0.57534438371658325</c:v>
                </c:pt>
                <c:pt idx="5">
                  <c:v>0.53872042894363403</c:v>
                </c:pt>
                <c:pt idx="6">
                  <c:v>0.47988969087600708</c:v>
                </c:pt>
                <c:pt idx="7">
                  <c:v>0.40085822343826294</c:v>
                </c:pt>
              </c:numCache>
            </c:numRef>
          </c:val>
          <c:extLst xmlns:c16r2="http://schemas.microsoft.com/office/drawing/2015/06/chart">
            <c:ext xmlns:c16="http://schemas.microsoft.com/office/drawing/2014/chart" uri="{C3380CC4-5D6E-409C-BE32-E72D297353CC}">
              <c16:uniqueId val="{00000001-F167-45FE-B12F-9FD659EAE3DF}"/>
            </c:ext>
          </c:extLst>
        </c:ser>
        <c:ser>
          <c:idx val="3"/>
          <c:order val="2"/>
          <c:tx>
            <c:v>Top 10 %</c:v>
          </c:tx>
          <c:spPr>
            <a:solidFill>
              <a:schemeClr val="accent6"/>
            </a:solidFill>
            <a:ln>
              <a:solidFill>
                <a:schemeClr val="accent6"/>
              </a:solid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r_votes!$J$2:$J$9</c:f>
              <c:numCache>
                <c:formatCode>General</c:formatCode>
                <c:ptCount val="8"/>
                <c:pt idx="0">
                  <c:v>0.61045551300048828</c:v>
                </c:pt>
                <c:pt idx="1">
                  <c:v>0.39394623041152954</c:v>
                </c:pt>
                <c:pt idx="2">
                  <c:v>0.41742721199989319</c:v>
                </c:pt>
                <c:pt idx="3">
                  <c:v>0.62939047813415527</c:v>
                </c:pt>
                <c:pt idx="4">
                  <c:v>0.46421867609024048</c:v>
                </c:pt>
                <c:pt idx="5">
                  <c:v>0.44562193751335144</c:v>
                </c:pt>
                <c:pt idx="6">
                  <c:v>0.38618779182434082</c:v>
                </c:pt>
                <c:pt idx="7">
                  <c:v>0.36667835712432861</c:v>
                </c:pt>
              </c:numCache>
            </c:numRef>
          </c:val>
          <c:extLst xmlns:c16r2="http://schemas.microsoft.com/office/drawing/2015/06/chart">
            <c:ext xmlns:c16="http://schemas.microsoft.com/office/drawing/2014/chart" uri="{C3380CC4-5D6E-409C-BE32-E72D297353CC}">
              <c16:uniqueId val="{00000002-F167-45FE-B12F-9FD659EAE3DF}"/>
            </c:ext>
          </c:extLst>
        </c:ser>
        <c:dLbls>
          <c:showLegendKey val="0"/>
          <c:showVal val="0"/>
          <c:showCatName val="0"/>
          <c:showSerName val="0"/>
          <c:showPercent val="0"/>
          <c:showBubbleSize val="0"/>
        </c:dLbls>
        <c:gapWidth val="219"/>
        <c:overlap val="-27"/>
        <c:axId val="1396635824"/>
        <c:axId val="1396629296"/>
      </c:barChart>
      <c:catAx>
        <c:axId val="1396635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9296"/>
        <c:crosses val="autoZero"/>
        <c:auto val="1"/>
        <c:lblAlgn val="ctr"/>
        <c:lblOffset val="100"/>
        <c:noMultiLvlLbl val="0"/>
      </c:catAx>
      <c:valAx>
        <c:axId val="139662929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35824"/>
        <c:crosses val="autoZero"/>
        <c:crossBetween val="between"/>
        <c:majorUnit val="0.1"/>
      </c:valAx>
      <c:spPr>
        <a:ln>
          <a:solidFill>
            <a:sysClr val="windowText" lastClr="000000"/>
          </a:solidFill>
        </a:ln>
      </c:spPr>
    </c:plotArea>
    <c:legend>
      <c:legendPos val="b"/>
      <c:layout>
        <c:manualLayout>
          <c:xMode val="edge"/>
          <c:yMode val="edge"/>
          <c:x val="8.2964119656785004E-2"/>
          <c:y val="0.100191270481194"/>
          <c:w val="0.46364941886605499"/>
          <c:h val="8.42803695477607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A4 - Vote for PT among lower educated voters</a:t>
            </a:r>
          </a:p>
        </c:rich>
      </c:tx>
      <c:overlay val="0"/>
    </c:title>
    <c:autoTitleDeleted val="0"/>
    <c:plotArea>
      <c:layout>
        <c:manualLayout>
          <c:layoutTarget val="inner"/>
          <c:xMode val="edge"/>
          <c:yMode val="edge"/>
          <c:x val="5.3032261885851702E-2"/>
          <c:y val="8.9040366315949193E-2"/>
          <c:w val="0.91671441917566998"/>
          <c:h val="0.71471958263461899"/>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30B0-4A57-B918-1643EAAAC812}"/>
            </c:ext>
          </c:extLst>
        </c:ser>
        <c:ser>
          <c:idx val="1"/>
          <c:order val="1"/>
          <c:tx>
            <c:v>Difference between (% of bottom 50% educated voting PT) and (% of top 50%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r_coef!$M$2:$M$9</c:f>
              <c:numCache>
                <c:formatCode>General</c:formatCode>
                <c:ptCount val="8"/>
                <c:pt idx="0">
                  <c:v>-10.200563430786133</c:v>
                </c:pt>
                <c:pt idx="1">
                  <c:v>-2.8527045249938965</c:v>
                </c:pt>
                <c:pt idx="2">
                  <c:v>-4.6152944564819336</c:v>
                </c:pt>
                <c:pt idx="3">
                  <c:v>-4.6220297813415527</c:v>
                </c:pt>
                <c:pt idx="4">
                  <c:v>11.036155700683594</c:v>
                </c:pt>
                <c:pt idx="5">
                  <c:v>8.0798549652099609</c:v>
                </c:pt>
                <c:pt idx="6">
                  <c:v>11.050137519836426</c:v>
                </c:pt>
                <c:pt idx="7">
                  <c:v>10.935551643371582</c:v>
                </c:pt>
              </c:numCache>
            </c:numRef>
          </c:yVal>
          <c:smooth val="0"/>
          <c:extLst xmlns:c16r2="http://schemas.microsoft.com/office/drawing/2015/06/chart">
            <c:ext xmlns:c16="http://schemas.microsoft.com/office/drawing/2014/chart" uri="{C3380CC4-5D6E-409C-BE32-E72D297353CC}">
              <c16:uniqueId val="{00000001-30B0-4A57-B918-1643EAAAC812}"/>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r_coef!$N$2:$N$9</c:f>
              <c:numCache>
                <c:formatCode>General</c:formatCode>
                <c:ptCount val="8"/>
                <c:pt idx="0">
                  <c:v>-8.9165077209472656</c:v>
                </c:pt>
                <c:pt idx="1">
                  <c:v>-3.4451539516448975</c:v>
                </c:pt>
                <c:pt idx="2">
                  <c:v>-6.1166768074035645</c:v>
                </c:pt>
                <c:pt idx="3">
                  <c:v>-4.8621768951416016</c:v>
                </c:pt>
                <c:pt idx="4">
                  <c:v>5.7121610641479492</c:v>
                </c:pt>
                <c:pt idx="5">
                  <c:v>4.8825430870056152</c:v>
                </c:pt>
                <c:pt idx="6">
                  <c:v>4.7273812294006348</c:v>
                </c:pt>
                <c:pt idx="7">
                  <c:v>4.220057487487793</c:v>
                </c:pt>
              </c:numCache>
            </c:numRef>
          </c:yVal>
          <c:smooth val="0"/>
          <c:extLst xmlns:c16r2="http://schemas.microsoft.com/office/drawing/2015/06/chart">
            <c:ext xmlns:c16="http://schemas.microsoft.com/office/drawing/2014/chart" uri="{C3380CC4-5D6E-409C-BE32-E72D297353CC}">
              <c16:uniqueId val="{00000002-30B0-4A57-B918-1643EAAAC812}"/>
            </c:ext>
          </c:extLst>
        </c:ser>
        <c:ser>
          <c:idx val="3"/>
          <c:order val="3"/>
          <c:tx>
            <c:v>After controlling for income,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r_coef!$O$2:$O$9</c:f>
              <c:numCache>
                <c:formatCode>General</c:formatCode>
                <c:ptCount val="8"/>
                <c:pt idx="0">
                  <c:v>-7.0997161865234375</c:v>
                </c:pt>
                <c:pt idx="1">
                  <c:v>-2.0708768367767334</c:v>
                </c:pt>
                <c:pt idx="2">
                  <c:v>-5.7462925910949707</c:v>
                </c:pt>
                <c:pt idx="3">
                  <c:v>-5.0924482345581055</c:v>
                </c:pt>
                <c:pt idx="4">
                  <c:v>5.741635799407959</c:v>
                </c:pt>
                <c:pt idx="5">
                  <c:v>4.6140556335449219</c:v>
                </c:pt>
                <c:pt idx="6">
                  <c:v>4.9871807098388672</c:v>
                </c:pt>
                <c:pt idx="7">
                  <c:v>5.443779468536377</c:v>
                </c:pt>
              </c:numCache>
            </c:numRef>
          </c:yVal>
          <c:smooth val="0"/>
          <c:extLst xmlns:c16r2="http://schemas.microsoft.com/office/drawing/2015/06/chart">
            <c:ext xmlns:c16="http://schemas.microsoft.com/office/drawing/2014/chart" uri="{C3380CC4-5D6E-409C-BE32-E72D297353CC}">
              <c16:uniqueId val="{00000003-30B0-4A57-B918-1643EAAAC812}"/>
            </c:ext>
          </c:extLst>
        </c:ser>
        <c:ser>
          <c:idx val="4"/>
          <c:order val="4"/>
          <c:tx>
            <c:v>After controlling for income, age, gender,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r_coef!$P$2:$P$9</c:f>
              <c:numCache>
                <c:formatCode>General</c:formatCode>
                <c:ptCount val="8"/>
                <c:pt idx="0">
                  <c:v>-5.8483529090881348</c:v>
                </c:pt>
                <c:pt idx="2">
                  <c:v>-4.5915789604187012</c:v>
                </c:pt>
                <c:pt idx="3">
                  <c:v>-4.1003117561340332</c:v>
                </c:pt>
                <c:pt idx="4">
                  <c:v>6.1646442413330078</c:v>
                </c:pt>
                <c:pt idx="5">
                  <c:v>4.5665645599365234</c:v>
                </c:pt>
                <c:pt idx="6">
                  <c:v>5.011115550994873</c:v>
                </c:pt>
                <c:pt idx="7">
                  <c:v>5.2667641639709473</c:v>
                </c:pt>
              </c:numCache>
            </c:numRef>
          </c:yVal>
          <c:smooth val="0"/>
          <c:extLst xmlns:c16r2="http://schemas.microsoft.com/office/drawing/2015/06/chart">
            <c:ext xmlns:c16="http://schemas.microsoft.com/office/drawing/2014/chart" uri="{C3380CC4-5D6E-409C-BE32-E72D297353CC}">
              <c16:uniqueId val="{00000004-30B0-4A57-B918-1643EAAAC812}"/>
            </c:ext>
          </c:extLst>
        </c:ser>
        <c:ser>
          <c:idx val="5"/>
          <c:order val="5"/>
          <c:tx>
            <c:v>After controlling for income, age,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r_coef!$Q$2:$Q$9</c:f>
              <c:numCache>
                <c:formatCode>General</c:formatCode>
                <c:ptCount val="8"/>
                <c:pt idx="2">
                  <c:v>-4.4264583587646484</c:v>
                </c:pt>
                <c:pt idx="3">
                  <c:v>-3.6503915786743164</c:v>
                </c:pt>
                <c:pt idx="4">
                  <c:v>6.3380966186523437</c:v>
                </c:pt>
                <c:pt idx="5">
                  <c:v>4.7242250442504883</c:v>
                </c:pt>
                <c:pt idx="6">
                  <c:v>5.1138291358947754</c:v>
                </c:pt>
                <c:pt idx="7">
                  <c:v>5.0955085754394531</c:v>
                </c:pt>
              </c:numCache>
            </c:numRef>
          </c:yVal>
          <c:smooth val="0"/>
          <c:extLst xmlns:c16r2="http://schemas.microsoft.com/office/drawing/2015/06/chart">
            <c:ext xmlns:c16="http://schemas.microsoft.com/office/drawing/2014/chart" uri="{C3380CC4-5D6E-409C-BE32-E72D297353CC}">
              <c16:uniqueId val="{00000005-30B0-4A57-B918-1643EAAAC812}"/>
            </c:ext>
          </c:extLst>
        </c:ser>
        <c:dLbls>
          <c:showLegendKey val="0"/>
          <c:showVal val="0"/>
          <c:showCatName val="0"/>
          <c:showSerName val="0"/>
          <c:showPercent val="0"/>
          <c:showBubbleSize val="0"/>
        </c:dLbls>
        <c:axId val="1396642352"/>
        <c:axId val="1396617328"/>
      </c:scatterChart>
      <c:valAx>
        <c:axId val="1396642352"/>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txPr>
          <a:bodyPr/>
          <a:lstStyle/>
          <a:p>
            <a:pPr>
              <a:defRPr sz="1400"/>
            </a:pPr>
            <a:endParaRPr lang="fr-FR"/>
          </a:p>
        </c:txPr>
        <c:crossAx val="1396617328"/>
        <c:crosses val="autoZero"/>
        <c:crossBetween val="midCat"/>
        <c:majorUnit val="2"/>
        <c:minorUnit val="2"/>
      </c:valAx>
      <c:valAx>
        <c:axId val="1396617328"/>
        <c:scaling>
          <c:orientation val="minMax"/>
          <c:max val="35"/>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42352"/>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0.105694583912504"/>
          <c:w val="0.88889602050459204"/>
          <c:h val="0.227173599397168"/>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A5 - Vote for PT by age group</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2443216575895597"/>
        </c:manualLayout>
      </c:layout>
      <c:barChart>
        <c:barDir val="col"/>
        <c:grouping val="clustered"/>
        <c:varyColors val="0"/>
        <c:ser>
          <c:idx val="1"/>
          <c:order val="0"/>
          <c:tx>
            <c:v>20-29</c:v>
          </c:tx>
          <c:spPr>
            <a:solidFill>
              <a:schemeClr val="accent1"/>
            </a:solidFill>
            <a:ln>
              <a:solidFill>
                <a:schemeClr val="accent1"/>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r_votes!$B$2:$B$9</c:f>
              <c:numCache>
                <c:formatCode>General</c:formatCode>
                <c:ptCount val="8"/>
                <c:pt idx="0">
                  <c:v>0.53579056262969971</c:v>
                </c:pt>
                <c:pt idx="1">
                  <c:v>0.38306301832199097</c:v>
                </c:pt>
                <c:pt idx="2">
                  <c:v>0.38331595063209534</c:v>
                </c:pt>
                <c:pt idx="3">
                  <c:v>0.60781800746917725</c:v>
                </c:pt>
                <c:pt idx="4">
                  <c:v>0.60303789377212524</c:v>
                </c:pt>
                <c:pt idx="5">
                  <c:v>0.54148715734481812</c:v>
                </c:pt>
                <c:pt idx="6">
                  <c:v>0.50771844387054443</c:v>
                </c:pt>
                <c:pt idx="7">
                  <c:v>0.45625695586204529</c:v>
                </c:pt>
              </c:numCache>
            </c:numRef>
          </c:val>
          <c:extLst xmlns:c16r2="http://schemas.microsoft.com/office/drawing/2015/06/chart">
            <c:ext xmlns:c16="http://schemas.microsoft.com/office/drawing/2014/chart" uri="{C3380CC4-5D6E-409C-BE32-E72D297353CC}">
              <c16:uniqueId val="{00000004-313D-4071-9B2F-59BC5B751B30}"/>
            </c:ext>
          </c:extLst>
        </c:ser>
        <c:ser>
          <c:idx val="2"/>
          <c:order val="1"/>
          <c:tx>
            <c:v>30-49</c:v>
          </c:tx>
          <c:spPr>
            <a:solidFill>
              <a:srgbClr val="FF0000"/>
            </a:solidFill>
            <a:ln>
              <a:solidFill>
                <a:srgbClr val="FF0000"/>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r_votes!$C$2:$C$9</c:f>
              <c:numCache>
                <c:formatCode>General</c:formatCode>
                <c:ptCount val="8"/>
                <c:pt idx="0">
                  <c:v>0.44017082452774048</c:v>
                </c:pt>
                <c:pt idx="1">
                  <c:v>0.33154696226119995</c:v>
                </c:pt>
                <c:pt idx="2">
                  <c:v>0.38405144214630127</c:v>
                </c:pt>
                <c:pt idx="3">
                  <c:v>0.64025801420211792</c:v>
                </c:pt>
                <c:pt idx="4">
                  <c:v>0.62052804231643677</c:v>
                </c:pt>
                <c:pt idx="5">
                  <c:v>0.57938432693481445</c:v>
                </c:pt>
                <c:pt idx="6">
                  <c:v>0.54265820980072021</c:v>
                </c:pt>
                <c:pt idx="7">
                  <c:v>0.45619538426399231</c:v>
                </c:pt>
              </c:numCache>
            </c:numRef>
          </c:val>
          <c:extLst xmlns:c16r2="http://schemas.microsoft.com/office/drawing/2015/06/chart">
            <c:ext xmlns:c16="http://schemas.microsoft.com/office/drawing/2014/chart" uri="{C3380CC4-5D6E-409C-BE32-E72D297353CC}">
              <c16:uniqueId val="{00000006-313D-4071-9B2F-59BC5B751B30}"/>
            </c:ext>
          </c:extLst>
        </c:ser>
        <c:ser>
          <c:idx val="3"/>
          <c:order val="2"/>
          <c:tx>
            <c:v>50+</c:v>
          </c:tx>
          <c:spPr>
            <a:solidFill>
              <a:schemeClr val="accent6"/>
            </a:solidFill>
            <a:ln>
              <a:solidFill>
                <a:schemeClr val="accent6"/>
              </a:solid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r_votes!$D$2:$D$9</c:f>
              <c:numCache>
                <c:formatCode>General</c:formatCode>
                <c:ptCount val="8"/>
                <c:pt idx="0">
                  <c:v>0.35827058553695679</c:v>
                </c:pt>
                <c:pt idx="1">
                  <c:v>0.24325050413608551</c:v>
                </c:pt>
                <c:pt idx="2">
                  <c:v>0.34222939610481262</c:v>
                </c:pt>
                <c:pt idx="3">
                  <c:v>0.58025217056274414</c:v>
                </c:pt>
                <c:pt idx="4">
                  <c:v>0.59852045774459839</c:v>
                </c:pt>
                <c:pt idx="5">
                  <c:v>0.55831307172775269</c:v>
                </c:pt>
                <c:pt idx="6">
                  <c:v>0.51189082860946655</c:v>
                </c:pt>
                <c:pt idx="7">
                  <c:v>0.43826177716255188</c:v>
                </c:pt>
              </c:numCache>
            </c:numRef>
          </c:val>
          <c:extLst xmlns:c16r2="http://schemas.microsoft.com/office/drawing/2015/06/chart">
            <c:ext xmlns:c16="http://schemas.microsoft.com/office/drawing/2014/chart" uri="{C3380CC4-5D6E-409C-BE32-E72D297353CC}">
              <c16:uniqueId val="{00000008-313D-4071-9B2F-59BC5B751B30}"/>
            </c:ext>
          </c:extLst>
        </c:ser>
        <c:dLbls>
          <c:showLegendKey val="0"/>
          <c:showVal val="0"/>
          <c:showCatName val="0"/>
          <c:showSerName val="0"/>
          <c:showPercent val="0"/>
          <c:showBubbleSize val="0"/>
        </c:dLbls>
        <c:gapWidth val="219"/>
        <c:overlap val="-27"/>
        <c:axId val="1396646160"/>
        <c:axId val="1396645072"/>
      </c:barChart>
      <c:catAx>
        <c:axId val="13966461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5072"/>
        <c:crosses val="autoZero"/>
        <c:auto val="1"/>
        <c:lblAlgn val="ctr"/>
        <c:lblOffset val="100"/>
        <c:noMultiLvlLbl val="0"/>
      </c:catAx>
      <c:valAx>
        <c:axId val="139664507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6160"/>
        <c:crosses val="autoZero"/>
        <c:crossBetween val="between"/>
        <c:majorUnit val="0.1"/>
      </c:valAx>
      <c:spPr>
        <a:ln>
          <a:solidFill>
            <a:sysClr val="windowText" lastClr="000000"/>
          </a:solidFill>
        </a:ln>
      </c:spPr>
    </c:plotArea>
    <c:legend>
      <c:legendPos val="b"/>
      <c:layout>
        <c:manualLayout>
          <c:xMode val="edge"/>
          <c:yMode val="edge"/>
          <c:x val="7.4757975279259301E-2"/>
          <c:y val="0.10437943446595099"/>
          <c:w val="0.455443274488529"/>
          <c:h val="8.42803695477607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14.3 - The PT vote by income in Brazil, 1989-2018</a:t>
            </a:r>
          </a:p>
        </c:rich>
      </c:tx>
      <c:layout/>
      <c:overlay val="0"/>
      <c:spPr>
        <a:noFill/>
        <a:ln>
          <a:noFill/>
        </a:ln>
        <a:effectLst/>
      </c:spPr>
    </c:title>
    <c:autoTitleDeleted val="0"/>
    <c:plotArea>
      <c:layout>
        <c:manualLayout>
          <c:layoutTarget val="inner"/>
          <c:xMode val="edge"/>
          <c:yMode val="edge"/>
          <c:x val="6.3686572669339206E-2"/>
          <c:y val="8.9040366315949193E-2"/>
          <c:w val="0.92126882930519705"/>
          <c:h val="0.73278881601343004"/>
        </c:manualLayout>
      </c:layout>
      <c:barChart>
        <c:barDir val="col"/>
        <c:grouping val="clustered"/>
        <c:varyColors val="0"/>
        <c:ser>
          <c:idx val="1"/>
          <c:order val="0"/>
          <c:tx>
            <c:v>Bottom 50%</c:v>
          </c:tx>
          <c:spPr>
            <a:solidFill>
              <a:schemeClr val="accent1"/>
            </a:solidFill>
            <a:ln>
              <a:solidFill>
                <a:schemeClr val="accent1"/>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r_votes!$K$2:$K$9</c:f>
              <c:numCache>
                <c:formatCode>General</c:formatCode>
                <c:ptCount val="8"/>
                <c:pt idx="0">
                  <c:v>0.45061865448951721</c:v>
                </c:pt>
                <c:pt idx="1">
                  <c:v>0.3358551561832428</c:v>
                </c:pt>
                <c:pt idx="2">
                  <c:v>0.3776077926158905</c:v>
                </c:pt>
                <c:pt idx="3">
                  <c:v>0.60129565000534058</c:v>
                </c:pt>
                <c:pt idx="4">
                  <c:v>0.67955160140991211</c:v>
                </c:pt>
                <c:pt idx="5">
                  <c:v>0.60898458957672119</c:v>
                </c:pt>
                <c:pt idx="6">
                  <c:v>0.60078597068786621</c:v>
                </c:pt>
                <c:pt idx="7">
                  <c:v>0.54082489013671875</c:v>
                </c:pt>
              </c:numCache>
            </c:numRef>
          </c:val>
          <c:extLst xmlns:c16r2="http://schemas.microsoft.com/office/drawing/2015/06/chart">
            <c:ext xmlns:c16="http://schemas.microsoft.com/office/drawing/2014/chart" uri="{C3380CC4-5D6E-409C-BE32-E72D297353CC}">
              <c16:uniqueId val="{00000000-706C-42F1-A300-8704235DF99A}"/>
            </c:ext>
          </c:extLst>
        </c:ser>
        <c:ser>
          <c:idx val="2"/>
          <c:order val="1"/>
          <c:tx>
            <c:v>Middle 40%</c:v>
          </c:tx>
          <c:spPr>
            <a:solidFill>
              <a:srgbClr val="FF0000"/>
            </a:solidFill>
            <a:ln>
              <a:solidFill>
                <a:srgbClr val="FF0000"/>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r_votes!$L$2:$L$9</c:f>
              <c:numCache>
                <c:formatCode>General</c:formatCode>
                <c:ptCount val="8"/>
                <c:pt idx="0">
                  <c:v>0.51783472299575806</c:v>
                </c:pt>
                <c:pt idx="1">
                  <c:v>0.33230426907539368</c:v>
                </c:pt>
                <c:pt idx="2">
                  <c:v>0.38080483675003052</c:v>
                </c:pt>
                <c:pt idx="3">
                  <c:v>0.62829440832138062</c:v>
                </c:pt>
                <c:pt idx="4">
                  <c:v>0.55640792846679688</c:v>
                </c:pt>
                <c:pt idx="5">
                  <c:v>0.53092700242996216</c:v>
                </c:pt>
                <c:pt idx="6">
                  <c:v>0.45522585511207581</c:v>
                </c:pt>
                <c:pt idx="7">
                  <c:v>0.3505549430847168</c:v>
                </c:pt>
              </c:numCache>
            </c:numRef>
          </c:val>
          <c:extLst xmlns:c16r2="http://schemas.microsoft.com/office/drawing/2015/06/chart">
            <c:ext xmlns:c16="http://schemas.microsoft.com/office/drawing/2014/chart" uri="{C3380CC4-5D6E-409C-BE32-E72D297353CC}">
              <c16:uniqueId val="{00000001-706C-42F1-A300-8704235DF99A}"/>
            </c:ext>
          </c:extLst>
        </c:ser>
        <c:ser>
          <c:idx val="3"/>
          <c:order val="2"/>
          <c:tx>
            <c:v>Top 10%</c:v>
          </c:tx>
          <c:spPr>
            <a:solidFill>
              <a:schemeClr val="accent6"/>
            </a:solidFill>
            <a:ln>
              <a:solidFill>
                <a:schemeClr val="accent6"/>
              </a:solid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r_votes!$M$2:$M$9</c:f>
              <c:numCache>
                <c:formatCode>General</c:formatCode>
                <c:ptCount val="8"/>
                <c:pt idx="0">
                  <c:v>0.55154252052307129</c:v>
                </c:pt>
                <c:pt idx="1">
                  <c:v>0.31789505481719971</c:v>
                </c:pt>
                <c:pt idx="2">
                  <c:v>0.33464890718460083</c:v>
                </c:pt>
                <c:pt idx="3">
                  <c:v>0.60468137264251709</c:v>
                </c:pt>
                <c:pt idx="4">
                  <c:v>0.45308923721313477</c:v>
                </c:pt>
                <c:pt idx="5">
                  <c:v>0.45122262835502625</c:v>
                </c:pt>
                <c:pt idx="6">
                  <c:v>0.35846179723739624</c:v>
                </c:pt>
                <c:pt idx="7">
                  <c:v>0.34240272641181946</c:v>
                </c:pt>
              </c:numCache>
            </c:numRef>
          </c:val>
          <c:extLst xmlns:c16r2="http://schemas.microsoft.com/office/drawing/2015/06/chart">
            <c:ext xmlns:c16="http://schemas.microsoft.com/office/drawing/2014/chart" uri="{C3380CC4-5D6E-409C-BE32-E72D297353CC}">
              <c16:uniqueId val="{00000002-706C-42F1-A300-8704235DF99A}"/>
            </c:ext>
          </c:extLst>
        </c:ser>
        <c:dLbls>
          <c:showLegendKey val="0"/>
          <c:showVal val="0"/>
          <c:showCatName val="0"/>
          <c:showSerName val="0"/>
          <c:showPercent val="0"/>
          <c:showBubbleSize val="0"/>
        </c:dLbls>
        <c:gapWidth val="219"/>
        <c:overlap val="-27"/>
        <c:axId val="1226031360"/>
        <c:axId val="1226012320"/>
      </c:barChart>
      <c:catAx>
        <c:axId val="12260313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12320"/>
        <c:crosses val="autoZero"/>
        <c:auto val="1"/>
        <c:lblAlgn val="ctr"/>
        <c:lblOffset val="100"/>
        <c:noMultiLvlLbl val="0"/>
      </c:catAx>
      <c:valAx>
        <c:axId val="122601232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31360"/>
        <c:crosses val="autoZero"/>
        <c:crossBetween val="between"/>
        <c:majorUnit val="0.1"/>
      </c:valAx>
      <c:spPr>
        <a:ln>
          <a:solidFill>
            <a:sysClr val="windowText" lastClr="000000"/>
          </a:solidFill>
        </a:ln>
      </c:spPr>
    </c:plotArea>
    <c:legend>
      <c:legendPos val="b"/>
      <c:layout>
        <c:manualLayout>
          <c:xMode val="edge"/>
          <c:yMode val="edge"/>
          <c:x val="6.9290498399181305E-2"/>
          <c:y val="0.10019119784693201"/>
          <c:w val="0.45132861018503001"/>
          <c:h val="8.42803695477607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A6 - Vote for PT among young voters</a:t>
            </a:r>
          </a:p>
        </c:rich>
      </c:tx>
      <c:overlay val="0"/>
    </c:title>
    <c:autoTitleDeleted val="0"/>
    <c:plotArea>
      <c:layout>
        <c:manualLayout>
          <c:layoutTarget val="inner"/>
          <c:xMode val="edge"/>
          <c:yMode val="edge"/>
          <c:x val="5.3032261885851702E-2"/>
          <c:y val="8.9040366315949193E-2"/>
          <c:w val="0.91671441917566998"/>
          <c:h val="0.71262550064223995"/>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91E1-4A35-B6B0-49DF217DA338}"/>
            </c:ext>
          </c:extLst>
        </c:ser>
        <c:ser>
          <c:idx val="1"/>
          <c:order val="1"/>
          <c:tx>
            <c:v>Difference between (% of aged 20-29 voting PT) and (% of aged 30+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r_coef!$W$2:$W$9</c:f>
              <c:numCache>
                <c:formatCode>General</c:formatCode>
                <c:ptCount val="8"/>
                <c:pt idx="0">
                  <c:v>12.453667640686035</c:v>
                </c:pt>
                <c:pt idx="1">
                  <c:v>8.2834224700927734</c:v>
                </c:pt>
                <c:pt idx="2">
                  <c:v>1.5218385457992554</c:v>
                </c:pt>
                <c:pt idx="3">
                  <c:v>-0.81777691841125488</c:v>
                </c:pt>
                <c:pt idx="4">
                  <c:v>-0.83333069086074829</c:v>
                </c:pt>
                <c:pt idx="5">
                  <c:v>-2.8505525588989258</c:v>
                </c:pt>
                <c:pt idx="6">
                  <c:v>-1.4314526319503784</c:v>
                </c:pt>
                <c:pt idx="7">
                  <c:v>1.2029504776000977</c:v>
                </c:pt>
              </c:numCache>
            </c:numRef>
          </c:yVal>
          <c:smooth val="0"/>
          <c:extLst xmlns:c16r2="http://schemas.microsoft.com/office/drawing/2015/06/chart">
            <c:ext xmlns:c16="http://schemas.microsoft.com/office/drawing/2014/chart" uri="{C3380CC4-5D6E-409C-BE32-E72D297353CC}">
              <c16:uniqueId val="{00000001-91E1-4A35-B6B0-49DF217DA338}"/>
            </c:ext>
          </c:extLst>
        </c:ser>
        <c:ser>
          <c:idx val="2"/>
          <c:order val="2"/>
          <c:tx>
            <c:v>After controlling for education</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r_coef!$X$2:$X$9</c:f>
              <c:numCache>
                <c:formatCode>General</c:formatCode>
                <c:ptCount val="8"/>
                <c:pt idx="0">
                  <c:v>10.03519344329834</c:v>
                </c:pt>
                <c:pt idx="1">
                  <c:v>8.1018056869506836</c:v>
                </c:pt>
                <c:pt idx="2">
                  <c:v>0.61317718029022217</c:v>
                </c:pt>
                <c:pt idx="3">
                  <c:v>-2.3409421443939209</c:v>
                </c:pt>
                <c:pt idx="4">
                  <c:v>3.00888991355896</c:v>
                </c:pt>
                <c:pt idx="5">
                  <c:v>-0.29342883825302124</c:v>
                </c:pt>
                <c:pt idx="6">
                  <c:v>2.5535707473754883</c:v>
                </c:pt>
                <c:pt idx="7">
                  <c:v>6.7866101264953613</c:v>
                </c:pt>
              </c:numCache>
            </c:numRef>
          </c:yVal>
          <c:smooth val="0"/>
          <c:extLst xmlns:c16r2="http://schemas.microsoft.com/office/drawing/2015/06/chart">
            <c:ext xmlns:c16="http://schemas.microsoft.com/office/drawing/2014/chart" uri="{C3380CC4-5D6E-409C-BE32-E72D297353CC}">
              <c16:uniqueId val="{00000002-91E1-4A35-B6B0-49DF217DA338}"/>
            </c:ext>
          </c:extLst>
        </c:ser>
        <c:ser>
          <c:idx val="3"/>
          <c:order val="3"/>
          <c:tx>
            <c:v>After controlling for education, income,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r_coef!$Y$2:$Y$9</c:f>
              <c:numCache>
                <c:formatCode>General</c:formatCode>
                <c:ptCount val="8"/>
                <c:pt idx="0">
                  <c:v>11.183056831359863</c:v>
                </c:pt>
                <c:pt idx="1">
                  <c:v>7.9743623733520508</c:v>
                </c:pt>
                <c:pt idx="2">
                  <c:v>0.4410175085067749</c:v>
                </c:pt>
                <c:pt idx="3">
                  <c:v>-2.4622747898101807</c:v>
                </c:pt>
                <c:pt idx="4">
                  <c:v>1.4505901336669922</c:v>
                </c:pt>
                <c:pt idx="5">
                  <c:v>-0.81407016515731812</c:v>
                </c:pt>
                <c:pt idx="6">
                  <c:v>0.6067158579826355</c:v>
                </c:pt>
                <c:pt idx="7">
                  <c:v>4.7781639099121094</c:v>
                </c:pt>
              </c:numCache>
            </c:numRef>
          </c:yVal>
          <c:smooth val="0"/>
          <c:extLst xmlns:c16r2="http://schemas.microsoft.com/office/drawing/2015/06/chart">
            <c:ext xmlns:c16="http://schemas.microsoft.com/office/drawing/2014/chart" uri="{C3380CC4-5D6E-409C-BE32-E72D297353CC}">
              <c16:uniqueId val="{00000003-91E1-4A35-B6B0-49DF217DA338}"/>
            </c:ext>
          </c:extLst>
        </c:ser>
        <c:ser>
          <c:idx val="4"/>
          <c:order val="4"/>
          <c:tx>
            <c:v>After controlling for education, income, gender,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r_coef!$Z$2:$Z$9</c:f>
              <c:numCache>
                <c:formatCode>General</c:formatCode>
                <c:ptCount val="8"/>
                <c:pt idx="0">
                  <c:v>12.06320858001709</c:v>
                </c:pt>
                <c:pt idx="2">
                  <c:v>1.1089241504669189</c:v>
                </c:pt>
                <c:pt idx="3">
                  <c:v>-2.2000553607940674</c:v>
                </c:pt>
                <c:pt idx="4">
                  <c:v>0.67903459072113037</c:v>
                </c:pt>
                <c:pt idx="5">
                  <c:v>-1.6504976749420166</c:v>
                </c:pt>
                <c:pt idx="6">
                  <c:v>-0.35349327325820923</c:v>
                </c:pt>
                <c:pt idx="7">
                  <c:v>3.7963457107543945</c:v>
                </c:pt>
              </c:numCache>
            </c:numRef>
          </c:yVal>
          <c:smooth val="0"/>
          <c:extLst xmlns:c16r2="http://schemas.microsoft.com/office/drawing/2015/06/chart">
            <c:ext xmlns:c16="http://schemas.microsoft.com/office/drawing/2014/chart" uri="{C3380CC4-5D6E-409C-BE32-E72D297353CC}">
              <c16:uniqueId val="{00000004-91E1-4A35-B6B0-49DF217DA338}"/>
            </c:ext>
          </c:extLst>
        </c:ser>
        <c:ser>
          <c:idx val="5"/>
          <c:order val="5"/>
          <c:tx>
            <c:v>After controlling for education, income,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r_coef!$AA$2:$AA$9</c:f>
              <c:numCache>
                <c:formatCode>General</c:formatCode>
                <c:ptCount val="8"/>
                <c:pt idx="2">
                  <c:v>0.92327100038528442</c:v>
                </c:pt>
                <c:pt idx="3">
                  <c:v>-2.704655647277832</c:v>
                </c:pt>
                <c:pt idx="4">
                  <c:v>0.35317927598953247</c:v>
                </c:pt>
                <c:pt idx="5">
                  <c:v>-1.976564884185791</c:v>
                </c:pt>
                <c:pt idx="6">
                  <c:v>-0.67456591129302979</c:v>
                </c:pt>
                <c:pt idx="7">
                  <c:v>3.8402109146118164</c:v>
                </c:pt>
              </c:numCache>
            </c:numRef>
          </c:yVal>
          <c:smooth val="0"/>
          <c:extLst xmlns:c16r2="http://schemas.microsoft.com/office/drawing/2015/06/chart">
            <c:ext xmlns:c16="http://schemas.microsoft.com/office/drawing/2014/chart" uri="{C3380CC4-5D6E-409C-BE32-E72D297353CC}">
              <c16:uniqueId val="{00000005-91E1-4A35-B6B0-49DF217DA338}"/>
            </c:ext>
          </c:extLst>
        </c:ser>
        <c:dLbls>
          <c:showLegendKey val="0"/>
          <c:showVal val="0"/>
          <c:showCatName val="0"/>
          <c:showSerName val="0"/>
          <c:showPercent val="0"/>
          <c:showBubbleSize val="0"/>
        </c:dLbls>
        <c:axId val="1396624400"/>
        <c:axId val="1396642896"/>
      </c:scatterChart>
      <c:valAx>
        <c:axId val="1396624400"/>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txPr>
          <a:bodyPr/>
          <a:lstStyle/>
          <a:p>
            <a:pPr>
              <a:defRPr sz="1400"/>
            </a:pPr>
            <a:endParaRPr lang="fr-FR"/>
          </a:p>
        </c:txPr>
        <c:crossAx val="1396642896"/>
        <c:crosses val="autoZero"/>
        <c:crossBetween val="midCat"/>
        <c:majorUnit val="2"/>
        <c:minorUnit val="2"/>
      </c:valAx>
      <c:valAx>
        <c:axId val="1396642896"/>
        <c:scaling>
          <c:orientation val="minMax"/>
          <c:max val="30"/>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24400"/>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9.7318255942988194E-2"/>
          <c:w val="0.88889602050459204"/>
          <c:h val="0.2355499273666840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A7 - Vote for PT by location</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2443216575895597"/>
        </c:manualLayout>
      </c:layout>
      <c:barChart>
        <c:barDir val="col"/>
        <c:grouping val="clustered"/>
        <c:varyColors val="0"/>
        <c:ser>
          <c:idx val="0"/>
          <c:order val="0"/>
          <c:tx>
            <c:v>Rural areas</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r_votes!$AA$2:$AA$9</c15:sqref>
                  </c15:fullRef>
                </c:ext>
              </c:extLst>
              <c:f>(r_votes!$AA$2,r_votes!$AA$4:$AA$9)</c:f>
              <c:numCache>
                <c:formatCode>General</c:formatCode>
                <c:ptCount val="7"/>
                <c:pt idx="0">
                  <c:v>0.39335262775421143</c:v>
                </c:pt>
                <c:pt idx="1">
                  <c:v>0.32926785945892334</c:v>
                </c:pt>
                <c:pt idx="2">
                  <c:v>0.58289796113967896</c:v>
                </c:pt>
                <c:pt idx="3">
                  <c:v>0.59572309255599976</c:v>
                </c:pt>
                <c:pt idx="4">
                  <c:v>0.54845511913299561</c:v>
                </c:pt>
                <c:pt idx="5">
                  <c:v>0.51515865325927734</c:v>
                </c:pt>
                <c:pt idx="6">
                  <c:v>0.4554172158241272</c:v>
                </c:pt>
              </c:numCache>
            </c:numRef>
          </c:val>
          <c:extLst xmlns:c16r2="http://schemas.microsoft.com/office/drawing/2015/06/chart">
            <c:ext xmlns:c16="http://schemas.microsoft.com/office/drawing/2014/chart" uri="{C3380CC4-5D6E-409C-BE32-E72D297353CC}">
              <c16:uniqueId val="{00000001-E46F-4880-B213-CF4A6C2D69EC}"/>
            </c:ext>
          </c:extLst>
        </c:ser>
        <c:ser>
          <c:idx val="3"/>
          <c:order val="1"/>
          <c:tx>
            <c:v>Urban areas</c:v>
          </c:tx>
          <c:spPr>
            <a:solidFill>
              <a:srgbClr val="FF0000"/>
            </a:solidFill>
            <a:ln>
              <a:solidFill>
                <a:srgbClr val="FF0000"/>
              </a:solidFill>
            </a:ln>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r_votes!$Z$2:$Z$9</c15:sqref>
                  </c15:fullRef>
                </c:ext>
              </c:extLst>
              <c:f>(r_votes!$Z$2,r_votes!$Z$4:$Z$9)</c:f>
              <c:numCache>
                <c:formatCode>General</c:formatCode>
                <c:ptCount val="7"/>
                <c:pt idx="0">
                  <c:v>0.60531657934188843</c:v>
                </c:pt>
                <c:pt idx="1">
                  <c:v>0.45228198170661926</c:v>
                </c:pt>
                <c:pt idx="2">
                  <c:v>0.66422730684280396</c:v>
                </c:pt>
                <c:pt idx="3">
                  <c:v>0.62894594669342041</c:v>
                </c:pt>
                <c:pt idx="4">
                  <c:v>0.57843226194381714</c:v>
                </c:pt>
                <c:pt idx="5">
                  <c:v>0.51837128400802612</c:v>
                </c:pt>
                <c:pt idx="6">
                  <c:v>0.4385133683681488</c:v>
                </c:pt>
              </c:numCache>
            </c:numRef>
          </c:val>
          <c:extLst xmlns:c16r2="http://schemas.microsoft.com/office/drawing/2015/06/chart">
            <c:ext xmlns:c16="http://schemas.microsoft.com/office/drawing/2014/chart" uri="{C3380CC4-5D6E-409C-BE32-E72D297353CC}">
              <c16:uniqueId val="{00000000-E46F-4880-B213-CF4A6C2D69EC}"/>
            </c:ext>
          </c:extLst>
        </c:ser>
        <c:dLbls>
          <c:showLegendKey val="0"/>
          <c:showVal val="0"/>
          <c:showCatName val="0"/>
          <c:showSerName val="0"/>
          <c:showPercent val="0"/>
          <c:showBubbleSize val="0"/>
        </c:dLbls>
        <c:gapWidth val="219"/>
        <c:overlap val="-27"/>
        <c:axId val="1396639088"/>
        <c:axId val="1396647792"/>
        <c:extLst xmlns:c16r2="http://schemas.microsoft.com/office/drawing/2015/06/chart">
          <c:ext xmlns:c15="http://schemas.microsoft.com/office/drawing/2012/chart" uri="{02D57815-91ED-43cb-92C2-25804820EDAC}">
            <c15:filteredBarSeries>
              <c15:ser>
                <c:idx val="1"/>
                <c:order val="2"/>
                <c:tx>
                  <c:v>North / Centre-West</c:v>
                </c:tx>
                <c:spPr>
                  <a:solidFill>
                    <a:schemeClr val="accent1"/>
                  </a:solidFill>
                  <a:ln>
                    <a:solidFill>
                      <a:schemeClr val="accent1"/>
                    </a:solidFill>
                  </a:ln>
                  <a:effectLst/>
                </c:spPr>
                <c:invertIfNegative val="0"/>
                <c:cat>
                  <c:numRef>
                    <c:extLst>
                      <c:ext uri="{02D57815-91ED-43cb-92C2-25804820EDAC}">
                        <c15:fullRef>
                          <c15:sqref>r_votes!$A$2:$A$9</c15:sqref>
                        </c15:fullRef>
                        <c15:formulaRef>
                          <c15:sqref>(r_votes!$A$2,r_votes!$A$4:$A$9)</c15:sqref>
                        </c15:formulaRef>
                      </c:ext>
                    </c:extLst>
                    <c:numCache>
                      <c:formatCode>General</c:formatCode>
                      <c:ptCount val="7"/>
                      <c:pt idx="0">
                        <c:v>1989</c:v>
                      </c:pt>
                      <c:pt idx="1">
                        <c:v>1998</c:v>
                      </c:pt>
                      <c:pt idx="2">
                        <c:v>2002</c:v>
                      </c:pt>
                      <c:pt idx="3">
                        <c:v>2006</c:v>
                      </c:pt>
                      <c:pt idx="4">
                        <c:v>2010</c:v>
                      </c:pt>
                      <c:pt idx="5">
                        <c:v>2014</c:v>
                      </c:pt>
                      <c:pt idx="6">
                        <c:v>2018</c:v>
                      </c:pt>
                    </c:numCache>
                  </c:numRef>
                </c:cat>
                <c:val>
                  <c:numRef>
                    <c:extLst>
                      <c:ext uri="{02D57815-91ED-43cb-92C2-25804820EDAC}">
                        <c15:fullRef>
                          <c15:sqref>r_votes!$R$2:$R$9</c15:sqref>
                        </c15:fullRef>
                        <c15:formulaRef>
                          <c15:sqref>(r_votes!$R$2,r_votes!$R$4:$R$9)</c15:sqref>
                        </c15:formulaRef>
                      </c:ext>
                    </c:extLst>
                    <c:numCache>
                      <c:formatCode>General</c:formatCode>
                      <c:ptCount val="7"/>
                      <c:pt idx="0">
                        <c:v>0.30078345537185669</c:v>
                      </c:pt>
                      <c:pt idx="1">
                        <c:v>0.30480492115020752</c:v>
                      </c:pt>
                      <c:pt idx="2">
                        <c:v>0.545143723487854</c:v>
                      </c:pt>
                      <c:pt idx="3">
                        <c:v>0.60225635766983032</c:v>
                      </c:pt>
                      <c:pt idx="4">
                        <c:v>0.54930609464645386</c:v>
                      </c:pt>
                      <c:pt idx="5">
                        <c:v>0.50278568267822266</c:v>
                      </c:pt>
                      <c:pt idx="6">
                        <c:v>0.40545287728309631</c:v>
                      </c:pt>
                    </c:numCache>
                  </c:numRef>
                </c:val>
                <c:extLst xmlns:c16r2="http://schemas.microsoft.com/office/drawing/2015/06/chart">
                  <c:ext xmlns:c16="http://schemas.microsoft.com/office/drawing/2014/chart" uri="{C3380CC4-5D6E-409C-BE32-E72D297353CC}">
                    <c16:uniqueId val="{00000002-E46F-4880-B213-CF4A6C2D69EC}"/>
                  </c:ext>
                </c:extLst>
              </c15:ser>
            </c15:filteredBarSeries>
            <c15:filteredBarSeries>
              <c15:ser>
                <c:idx val="2"/>
                <c:order val="3"/>
                <c:tx>
                  <c:v>Northeast</c:v>
                </c:tx>
                <c:spPr>
                  <a:solidFill>
                    <a:srgbClr val="FF0000"/>
                  </a:solidFill>
                  <a:ln>
                    <a:solidFill>
                      <a:srgbClr val="FF0000"/>
                    </a:solidFill>
                  </a:ln>
                  <a:effectLst/>
                </c:spPr>
                <c:invertIfNegative val="0"/>
                <c:cat>
                  <c:numRef>
                    <c:extLst>
                      <c:ext xmlns:c15="http://schemas.microsoft.com/office/drawing/2012/chart" uri="{02D57815-91ED-43cb-92C2-25804820EDAC}">
                        <c15:fullRef>
                          <c15:sqref>r_votes!$A$2:$A$9</c15:sqref>
                        </c15:fullRef>
                        <c15:formulaRef>
                          <c15:sqref>(r_votes!$A$2,r_votes!$A$4:$A$9)</c15:sqref>
                        </c15:formulaRef>
                      </c:ext>
                    </c:extLst>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r_votes!$S$2:$S$9</c15:sqref>
                        </c15:fullRef>
                        <c15:formulaRef>
                          <c15:sqref>(r_votes!$S$2,r_votes!$S$4:$S$9)</c15:sqref>
                        </c15:formulaRef>
                      </c:ext>
                    </c:extLst>
                    <c:numCache>
                      <c:formatCode>General</c:formatCode>
                      <c:ptCount val="7"/>
                      <c:pt idx="0">
                        <c:v>0.4348483681678772</c:v>
                      </c:pt>
                      <c:pt idx="1">
                        <c:v>0.39925545454025269</c:v>
                      </c:pt>
                      <c:pt idx="2">
                        <c:v>0.65135431289672852</c:v>
                      </c:pt>
                      <c:pt idx="3">
                        <c:v>0.75696301460266113</c:v>
                      </c:pt>
                      <c:pt idx="4">
                        <c:v>0.6861463189125061</c:v>
                      </c:pt>
                      <c:pt idx="5">
                        <c:v>0.69557780027389526</c:v>
                      </c:pt>
                      <c:pt idx="6">
                        <c:v>0.6455875039100647</c:v>
                      </c:pt>
                    </c:numCache>
                  </c:numRef>
                </c:val>
                <c:extLst xmlns:c16r2="http://schemas.microsoft.com/office/drawing/2015/06/chart" xmlns:c15="http://schemas.microsoft.com/office/drawing/2012/chart">
                  <c:ext xmlns:c16="http://schemas.microsoft.com/office/drawing/2014/chart" uri="{C3380CC4-5D6E-409C-BE32-E72D297353CC}">
                    <c16:uniqueId val="{00000003-E46F-4880-B213-CF4A6C2D69EC}"/>
                  </c:ext>
                </c:extLst>
              </c15:ser>
            </c15:filteredBarSeries>
          </c:ext>
        </c:extLst>
      </c:barChart>
      <c:catAx>
        <c:axId val="1396639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7792"/>
        <c:crosses val="autoZero"/>
        <c:auto val="1"/>
        <c:lblAlgn val="ctr"/>
        <c:lblOffset val="100"/>
        <c:noMultiLvlLbl val="0"/>
      </c:catAx>
      <c:valAx>
        <c:axId val="139664779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39088"/>
        <c:crosses val="autoZero"/>
        <c:crossBetween val="between"/>
        <c:majorUnit val="0.1"/>
      </c:valAx>
      <c:spPr>
        <a:ln>
          <a:solidFill>
            <a:sysClr val="windowText" lastClr="000000"/>
          </a:solidFill>
        </a:ln>
      </c:spPr>
    </c:plotArea>
    <c:legend>
      <c:legendPos val="b"/>
      <c:layout>
        <c:manualLayout>
          <c:xMode val="edge"/>
          <c:yMode val="edge"/>
          <c:x val="0.56302356574203904"/>
          <c:y val="0.11275576243546701"/>
          <c:w val="0.40936071227610099"/>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A8 - Vote for PT by race, 2018</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2862032974371405"/>
        </c:manualLayout>
      </c:layout>
      <c:barChart>
        <c:barDir val="col"/>
        <c:grouping val="clustered"/>
        <c:varyColors val="0"/>
        <c:ser>
          <c:idx val="0"/>
          <c:order val="0"/>
          <c:tx>
            <c:v>White</c:v>
          </c:tx>
          <c:spPr>
            <a:solidFill>
              <a:schemeClr val="accent4"/>
            </a:solidFill>
            <a:ln>
              <a:solidFill>
                <a:schemeClr val="accent4"/>
              </a:solidFill>
            </a:ln>
          </c:spPr>
          <c:invertIfNegative val="0"/>
          <c:cat>
            <c:strLit>
              <c:ptCount val="1"/>
              <c:pt idx="0">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r_votes!$Q$2:$Q$9</c15:sqref>
                  </c15:fullRef>
                </c:ext>
              </c:extLst>
              <c:f>r_votes!$Q$9</c:f>
              <c:numCache>
                <c:formatCode>General</c:formatCode>
                <c:ptCount val="1"/>
                <c:pt idx="0">
                  <c:v>0.34402579069137573</c:v>
                </c:pt>
              </c:numCache>
            </c:numRef>
          </c:val>
          <c:extLst xmlns:c16r2="http://schemas.microsoft.com/office/drawing/2015/06/chart">
            <c:ext xmlns:c16="http://schemas.microsoft.com/office/drawing/2014/chart" uri="{C3380CC4-5D6E-409C-BE32-E72D297353CC}">
              <c16:uniqueId val="{00000003-0177-441C-8180-A21017ACBFFC}"/>
            </c:ext>
          </c:extLst>
        </c:ser>
        <c:ser>
          <c:idx val="2"/>
          <c:order val="1"/>
          <c:tx>
            <c:v>Brown</c:v>
          </c:tx>
          <c:spPr>
            <a:solidFill>
              <a:srgbClr val="FF0000"/>
            </a:solidFill>
            <a:ln>
              <a:solidFill>
                <a:srgbClr val="FF0000"/>
              </a:solidFill>
            </a:ln>
            <a:effectLst/>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r_votes!$O$2:$O$9</c15:sqref>
                  </c15:fullRef>
                </c:ext>
              </c:extLst>
              <c:f>r_votes!$O$9</c:f>
              <c:numCache>
                <c:formatCode>General</c:formatCode>
                <c:ptCount val="1"/>
                <c:pt idx="0">
                  <c:v>0.49997806549072266</c:v>
                </c:pt>
              </c:numCache>
            </c:numRef>
          </c:val>
          <c:extLst xmlns:c16r2="http://schemas.microsoft.com/office/drawing/2015/06/chart">
            <c:ext xmlns:c16="http://schemas.microsoft.com/office/drawing/2014/chart" uri="{C3380CC4-5D6E-409C-BE32-E72D297353CC}">
              <c16:uniqueId val="{00000001-0177-441C-8180-A21017ACBFFC}"/>
            </c:ext>
          </c:extLst>
        </c:ser>
        <c:ser>
          <c:idx val="1"/>
          <c:order val="2"/>
          <c:tx>
            <c:v>Black</c:v>
          </c:tx>
          <c:spPr>
            <a:solidFill>
              <a:schemeClr val="accent1"/>
            </a:solidFill>
            <a:ln>
              <a:solidFill>
                <a:schemeClr val="accent1"/>
              </a:solidFill>
            </a:ln>
            <a:effectLst/>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r_votes!$N$2:$N$9</c15:sqref>
                  </c15:fullRef>
                </c:ext>
              </c:extLst>
              <c:f>r_votes!$N$9</c:f>
              <c:numCache>
                <c:formatCode>General</c:formatCode>
                <c:ptCount val="1"/>
                <c:pt idx="0">
                  <c:v>0.57336688041687012</c:v>
                </c:pt>
              </c:numCache>
            </c:numRef>
          </c:val>
          <c:extLst xmlns:c16r2="http://schemas.microsoft.com/office/drawing/2015/06/chart">
            <c:ext xmlns:c16="http://schemas.microsoft.com/office/drawing/2014/chart" uri="{C3380CC4-5D6E-409C-BE32-E72D297353CC}">
              <c16:uniqueId val="{00000000-0177-441C-8180-A21017ACBFFC}"/>
            </c:ext>
          </c:extLst>
        </c:ser>
        <c:ser>
          <c:idx val="3"/>
          <c:order val="3"/>
          <c:tx>
            <c:v>Others</c:v>
          </c:tx>
          <c:spPr>
            <a:solidFill>
              <a:schemeClr val="accent6"/>
            </a:solidFill>
            <a:ln>
              <a:solidFill>
                <a:schemeClr val="accent6"/>
              </a:solidFill>
            </a:ln>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r_votes!$P$2:$P$9</c15:sqref>
                  </c15:fullRef>
                </c:ext>
              </c:extLst>
              <c:f>r_votes!$P$9</c:f>
              <c:numCache>
                <c:formatCode>General</c:formatCode>
                <c:ptCount val="1"/>
                <c:pt idx="0">
                  <c:v>0.4664178192615509</c:v>
                </c:pt>
              </c:numCache>
            </c:numRef>
          </c:val>
          <c:extLst xmlns:c16r2="http://schemas.microsoft.com/office/drawing/2015/06/chart">
            <c:ext xmlns:c16="http://schemas.microsoft.com/office/drawing/2014/chart" uri="{C3380CC4-5D6E-409C-BE32-E72D297353CC}">
              <c16:uniqueId val="{00000002-0177-441C-8180-A21017ACBFFC}"/>
            </c:ext>
          </c:extLst>
        </c:ser>
        <c:dLbls>
          <c:showLegendKey val="0"/>
          <c:showVal val="0"/>
          <c:showCatName val="0"/>
          <c:showSerName val="0"/>
          <c:showPercent val="0"/>
          <c:showBubbleSize val="0"/>
        </c:dLbls>
        <c:gapWidth val="219"/>
        <c:overlap val="-27"/>
        <c:axId val="1396620592"/>
        <c:axId val="1396636912"/>
      </c:barChart>
      <c:catAx>
        <c:axId val="13966205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36912"/>
        <c:crosses val="autoZero"/>
        <c:auto val="1"/>
        <c:lblAlgn val="ctr"/>
        <c:lblOffset val="100"/>
        <c:noMultiLvlLbl val="0"/>
      </c:catAx>
      <c:valAx>
        <c:axId val="139663691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0592"/>
        <c:crosses val="autoZero"/>
        <c:crossBetween val="between"/>
        <c:majorUnit val="0.1"/>
      </c:valAx>
      <c:spPr>
        <a:ln>
          <a:solidFill>
            <a:sysClr val="windowText" lastClr="000000"/>
          </a:solidFill>
        </a:ln>
      </c:spPr>
    </c:plotArea>
    <c:legend>
      <c:legendPos val="b"/>
      <c:layout>
        <c:manualLayout>
          <c:xMode val="edge"/>
          <c:yMode val="edge"/>
          <c:x val="8.2964119656785004E-2"/>
          <c:y val="0.100191270481194"/>
          <c:w val="0.37504470571764698"/>
          <c:h val="0.10152867985443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A9 - Vote for PT by occupation</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0977359181230404"/>
        </c:manualLayout>
      </c:layout>
      <c:barChart>
        <c:barDir val="col"/>
        <c:grouping val="clustered"/>
        <c:varyColors val="0"/>
        <c:ser>
          <c:idx val="3"/>
          <c:order val="0"/>
          <c:tx>
            <c:v>Wage earner</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r_votes!$A$2:$A$9</c15:sqref>
                  </c15:fullRef>
                </c:ext>
              </c:extLst>
              <c:f>r_votes!$A$4:$A$9</c:f>
              <c:numCache>
                <c:formatCode>General</c:formatCode>
                <c:ptCount val="6"/>
                <c:pt idx="0">
                  <c:v>1998</c:v>
                </c:pt>
                <c:pt idx="1">
                  <c:v>2002</c:v>
                </c:pt>
                <c:pt idx="2">
                  <c:v>2006</c:v>
                </c:pt>
                <c:pt idx="3">
                  <c:v>2010</c:v>
                </c:pt>
                <c:pt idx="4">
                  <c:v>2014</c:v>
                </c:pt>
                <c:pt idx="5">
                  <c:v>2018</c:v>
                </c:pt>
              </c:numCache>
            </c:numRef>
          </c:cat>
          <c:val>
            <c:numRef>
              <c:extLst>
                <c:ext xmlns:c15="http://schemas.microsoft.com/office/drawing/2012/chart" uri="{02D57815-91ED-43cb-92C2-25804820EDAC}">
                  <c15:fullRef>
                    <c15:sqref>r_votes!$AG$2:$AG$9</c15:sqref>
                  </c15:fullRef>
                </c:ext>
              </c:extLst>
              <c:f>r_votes!$AG$4:$AG$9</c:f>
              <c:numCache>
                <c:formatCode>General</c:formatCode>
                <c:ptCount val="6"/>
                <c:pt idx="0">
                  <c:v>0.38901180028915405</c:v>
                </c:pt>
                <c:pt idx="1">
                  <c:v>0.6447063684463501</c:v>
                </c:pt>
                <c:pt idx="2">
                  <c:v>0.5997011661529541</c:v>
                </c:pt>
                <c:pt idx="3">
                  <c:v>0.55528020858764648</c:v>
                </c:pt>
                <c:pt idx="4">
                  <c:v>0.49710187315940857</c:v>
                </c:pt>
                <c:pt idx="5">
                  <c:v>0.40781131386756897</c:v>
                </c:pt>
              </c:numCache>
            </c:numRef>
          </c:val>
          <c:extLst xmlns:c16r2="http://schemas.microsoft.com/office/drawing/2015/06/chart">
            <c:ext xmlns:c16="http://schemas.microsoft.com/office/drawing/2014/chart" uri="{C3380CC4-5D6E-409C-BE32-E72D297353CC}">
              <c16:uniqueId val="{00000000-DE05-4D94-9E2F-A85032D7A672}"/>
            </c:ext>
          </c:extLst>
        </c:ser>
        <c:ser>
          <c:idx val="0"/>
          <c:order val="1"/>
          <c:tx>
            <c:v>Self-Employed / Employer</c:v>
          </c:tx>
          <c:spPr>
            <a:solidFill>
              <a:srgbClr val="FF0000"/>
            </a:solidFill>
            <a:ln>
              <a:solidFill>
                <a:srgbClr val="FF0000"/>
              </a:solidFill>
            </a:ln>
          </c:spPr>
          <c:invertIfNegative val="0"/>
          <c:cat>
            <c:numRef>
              <c:extLst>
                <c:ext xmlns:c15="http://schemas.microsoft.com/office/drawing/2012/chart" uri="{02D57815-91ED-43cb-92C2-25804820EDAC}">
                  <c15:fullRef>
                    <c15:sqref>r_votes!$A$2:$A$9</c15:sqref>
                  </c15:fullRef>
                </c:ext>
              </c:extLst>
              <c:f>r_votes!$A$4:$A$9</c:f>
              <c:numCache>
                <c:formatCode>General</c:formatCode>
                <c:ptCount val="6"/>
                <c:pt idx="0">
                  <c:v>1998</c:v>
                </c:pt>
                <c:pt idx="1">
                  <c:v>2002</c:v>
                </c:pt>
                <c:pt idx="2">
                  <c:v>2006</c:v>
                </c:pt>
                <c:pt idx="3">
                  <c:v>2010</c:v>
                </c:pt>
                <c:pt idx="4">
                  <c:v>2014</c:v>
                </c:pt>
                <c:pt idx="5">
                  <c:v>2018</c:v>
                </c:pt>
              </c:numCache>
            </c:numRef>
          </c:cat>
          <c:val>
            <c:numRef>
              <c:extLst>
                <c:ext xmlns:c15="http://schemas.microsoft.com/office/drawing/2012/chart" uri="{02D57815-91ED-43cb-92C2-25804820EDAC}">
                  <c15:fullRef>
                    <c15:sqref>r_votes!$AF$2:$AF$9</c15:sqref>
                  </c15:fullRef>
                </c:ext>
              </c:extLst>
              <c:f>r_votes!$AF$4:$AF$9</c:f>
              <c:numCache>
                <c:formatCode>General</c:formatCode>
                <c:ptCount val="6"/>
                <c:pt idx="0">
                  <c:v>0.34089741110801697</c:v>
                </c:pt>
                <c:pt idx="1">
                  <c:v>0.60857456922531128</c:v>
                </c:pt>
                <c:pt idx="2">
                  <c:v>0.59661132097244263</c:v>
                </c:pt>
                <c:pt idx="3">
                  <c:v>0.57219642400741577</c:v>
                </c:pt>
                <c:pt idx="4">
                  <c:v>0.51326608657836914</c:v>
                </c:pt>
                <c:pt idx="5">
                  <c:v>0.4226822555065155</c:v>
                </c:pt>
              </c:numCache>
            </c:numRef>
          </c:val>
          <c:extLst xmlns:c16r2="http://schemas.microsoft.com/office/drawing/2015/06/chart">
            <c:ext xmlns:c16="http://schemas.microsoft.com/office/drawing/2014/chart" uri="{C3380CC4-5D6E-409C-BE32-E72D297353CC}">
              <c16:uniqueId val="{00000001-DE05-4D94-9E2F-A85032D7A672}"/>
            </c:ext>
          </c:extLst>
        </c:ser>
        <c:ser>
          <c:idx val="1"/>
          <c:order val="2"/>
          <c:tx>
            <c:v>Unemployed / Inactive</c:v>
          </c:tx>
          <c:spPr>
            <a:solidFill>
              <a:schemeClr val="accent6"/>
            </a:solidFill>
            <a:ln>
              <a:solidFill>
                <a:schemeClr val="accent6"/>
              </a:solidFill>
            </a:ln>
            <a:effectLst/>
          </c:spPr>
          <c:invertIfNegative val="0"/>
          <c:cat>
            <c:numRef>
              <c:extLst>
                <c:ext xmlns:c15="http://schemas.microsoft.com/office/drawing/2012/chart" uri="{02D57815-91ED-43cb-92C2-25804820EDAC}">
                  <c15:fullRef>
                    <c15:sqref>r_votes!$A$2:$A$9</c15:sqref>
                  </c15:fullRef>
                </c:ext>
              </c:extLst>
              <c:f>r_votes!$A$4:$A$9</c:f>
              <c:numCache>
                <c:formatCode>General</c:formatCode>
                <c:ptCount val="6"/>
                <c:pt idx="0">
                  <c:v>1998</c:v>
                </c:pt>
                <c:pt idx="1">
                  <c:v>2002</c:v>
                </c:pt>
                <c:pt idx="2">
                  <c:v>2006</c:v>
                </c:pt>
                <c:pt idx="3">
                  <c:v>2010</c:v>
                </c:pt>
                <c:pt idx="4">
                  <c:v>2014</c:v>
                </c:pt>
                <c:pt idx="5">
                  <c:v>2018</c:v>
                </c:pt>
              </c:numCache>
            </c:numRef>
          </c:cat>
          <c:val>
            <c:numRef>
              <c:extLst>
                <c:ext xmlns:c15="http://schemas.microsoft.com/office/drawing/2012/chart" uri="{02D57815-91ED-43cb-92C2-25804820EDAC}">
                  <c15:fullRef>
                    <c15:sqref>r_votes!$AE$2:$AE$9</c15:sqref>
                  </c15:fullRef>
                </c:ext>
              </c:extLst>
              <c:f>r_votes!$AE$4:$AE$9</c:f>
              <c:numCache>
                <c:formatCode>General</c:formatCode>
                <c:ptCount val="6"/>
                <c:pt idx="0">
                  <c:v>0.37227913737297058</c:v>
                </c:pt>
                <c:pt idx="1">
                  <c:v>0.63763946294784546</c:v>
                </c:pt>
                <c:pt idx="2">
                  <c:v>0.69743978977203369</c:v>
                </c:pt>
                <c:pt idx="3">
                  <c:v>0.641204833984375</c:v>
                </c:pt>
                <c:pt idx="4">
                  <c:v>0.65489119291305542</c:v>
                </c:pt>
                <c:pt idx="5">
                  <c:v>0.62221789360046387</c:v>
                </c:pt>
              </c:numCache>
            </c:numRef>
          </c:val>
          <c:extLst xmlns:c16r2="http://schemas.microsoft.com/office/drawing/2015/06/chart">
            <c:ext xmlns:c16="http://schemas.microsoft.com/office/drawing/2014/chart" uri="{C3380CC4-5D6E-409C-BE32-E72D297353CC}">
              <c16:uniqueId val="{00000002-DE05-4D94-9E2F-A85032D7A672}"/>
            </c:ext>
          </c:extLst>
        </c:ser>
        <c:dLbls>
          <c:showLegendKey val="0"/>
          <c:showVal val="0"/>
          <c:showCatName val="0"/>
          <c:showSerName val="0"/>
          <c:showPercent val="0"/>
          <c:showBubbleSize val="0"/>
        </c:dLbls>
        <c:gapWidth val="219"/>
        <c:overlap val="-27"/>
        <c:axId val="1396621136"/>
        <c:axId val="1396643440"/>
      </c:barChart>
      <c:catAx>
        <c:axId val="13966211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3440"/>
        <c:crosses val="autoZero"/>
        <c:auto val="1"/>
        <c:lblAlgn val="ctr"/>
        <c:lblOffset val="100"/>
        <c:noMultiLvlLbl val="0"/>
      </c:catAx>
      <c:valAx>
        <c:axId val="139664344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1136"/>
        <c:crosses val="autoZero"/>
        <c:crossBetween val="between"/>
        <c:majorUnit val="0.1"/>
      </c:valAx>
      <c:spPr>
        <a:ln>
          <a:solidFill>
            <a:sysClr val="windowText" lastClr="000000"/>
          </a:solidFill>
        </a:ln>
      </c:spPr>
    </c:plotArea>
    <c:legend>
      <c:legendPos val="b"/>
      <c:layout>
        <c:manualLayout>
          <c:xMode val="edge"/>
          <c:yMode val="edge"/>
          <c:x val="8.2964119656785004E-2"/>
          <c:y val="0.100191270481194"/>
          <c:w val="0.63619699385944894"/>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A10 - Vote for PT among wage earners</a:t>
            </a:r>
          </a:p>
        </c:rich>
      </c:tx>
      <c:overlay val="0"/>
    </c:title>
    <c:autoTitleDeleted val="0"/>
    <c:plotArea>
      <c:layout>
        <c:manualLayout>
          <c:layoutTarget val="inner"/>
          <c:xMode val="edge"/>
          <c:yMode val="edge"/>
          <c:x val="5.3032261885851702E-2"/>
          <c:y val="8.9040366315949193E-2"/>
          <c:w val="0.91671441917566998"/>
          <c:h val="0.71471958263461899"/>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44F3-43A9-BD67-5FA4D2DC66F2}"/>
            </c:ext>
          </c:extLst>
        </c:ser>
        <c:ser>
          <c:idx val="1"/>
          <c:order val="1"/>
          <c:tx>
            <c:v>Difference between (% of wage earners voting PT) and (% of other voters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r_coef!$AP$2:$AP$9</c:f>
              <c:numCache>
                <c:formatCode>General</c:formatCode>
                <c:ptCount val="8"/>
                <c:pt idx="1">
                  <c:v>5.7496986389160156</c:v>
                </c:pt>
                <c:pt idx="2">
                  <c:v>2.3289837837219238</c:v>
                </c:pt>
                <c:pt idx="3">
                  <c:v>5.1262941360473633</c:v>
                </c:pt>
                <c:pt idx="4">
                  <c:v>-1.5659564733505249</c:v>
                </c:pt>
                <c:pt idx="5">
                  <c:v>-1.0081627368927002</c:v>
                </c:pt>
                <c:pt idx="6">
                  <c:v>-3.5219814777374268</c:v>
                </c:pt>
                <c:pt idx="7">
                  <c:v>-6.6573185920715332</c:v>
                </c:pt>
              </c:numCache>
            </c:numRef>
          </c:yVal>
          <c:smooth val="0"/>
          <c:extLst xmlns:c16r2="http://schemas.microsoft.com/office/drawing/2015/06/chart">
            <c:ext xmlns:c16="http://schemas.microsoft.com/office/drawing/2014/chart" uri="{C3380CC4-5D6E-409C-BE32-E72D297353CC}">
              <c16:uniqueId val="{00000001-44F3-43A9-BD67-5FA4D2DC66F2}"/>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r_coef!$AQ$2:$AQ$9</c:f>
              <c:numCache>
                <c:formatCode>General</c:formatCode>
                <c:ptCount val="8"/>
                <c:pt idx="1">
                  <c:v>6.6165790557861328</c:v>
                </c:pt>
                <c:pt idx="2">
                  <c:v>2.1888294219970703</c:v>
                </c:pt>
                <c:pt idx="3">
                  <c:v>4.9709997177124023</c:v>
                </c:pt>
                <c:pt idx="4">
                  <c:v>0.87957501411437988</c:v>
                </c:pt>
                <c:pt idx="5">
                  <c:v>0.74796050786972046</c:v>
                </c:pt>
                <c:pt idx="6">
                  <c:v>-0.14488992094993591</c:v>
                </c:pt>
                <c:pt idx="7">
                  <c:v>-2.1825425624847412</c:v>
                </c:pt>
              </c:numCache>
            </c:numRef>
          </c:yVal>
          <c:smooth val="0"/>
          <c:extLst xmlns:c16r2="http://schemas.microsoft.com/office/drawing/2015/06/chart">
            <c:ext xmlns:c16="http://schemas.microsoft.com/office/drawing/2014/chart" uri="{C3380CC4-5D6E-409C-BE32-E72D297353CC}">
              <c16:uniqueId val="{00000002-44F3-43A9-BD67-5FA4D2DC66F2}"/>
            </c:ext>
          </c:extLst>
        </c:ser>
        <c:ser>
          <c:idx val="3"/>
          <c:order val="3"/>
          <c:tx>
            <c:v>After controlling for income,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r_coef!$AR$2:$AR$9</c:f>
              <c:numCache>
                <c:formatCode>General</c:formatCode>
                <c:ptCount val="8"/>
                <c:pt idx="1">
                  <c:v>3.524672269821167</c:v>
                </c:pt>
                <c:pt idx="2">
                  <c:v>0.49733686447143555</c:v>
                </c:pt>
                <c:pt idx="3">
                  <c:v>3.5101723670959473</c:v>
                </c:pt>
                <c:pt idx="4">
                  <c:v>1.6341321468353271</c:v>
                </c:pt>
                <c:pt idx="5">
                  <c:v>1.3020089864730835</c:v>
                </c:pt>
                <c:pt idx="6">
                  <c:v>0.91233670711517334</c:v>
                </c:pt>
                <c:pt idx="7">
                  <c:v>-1.6046395301818848</c:v>
                </c:pt>
              </c:numCache>
            </c:numRef>
          </c:yVal>
          <c:smooth val="0"/>
          <c:extLst xmlns:c16r2="http://schemas.microsoft.com/office/drawing/2015/06/chart">
            <c:ext xmlns:c16="http://schemas.microsoft.com/office/drawing/2014/chart" uri="{C3380CC4-5D6E-409C-BE32-E72D297353CC}">
              <c16:uniqueId val="{00000003-44F3-43A9-BD67-5FA4D2DC66F2}"/>
            </c:ext>
          </c:extLst>
        </c:ser>
        <c:ser>
          <c:idx val="4"/>
          <c:order val="4"/>
          <c:tx>
            <c:v>After controlling for income, education, age, gender,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r_coef!$AS$2:$AS$9</c:f>
              <c:numCache>
                <c:formatCode>General</c:formatCode>
                <c:ptCount val="8"/>
                <c:pt idx="2">
                  <c:v>0.91208994388580322</c:v>
                </c:pt>
                <c:pt idx="3">
                  <c:v>3.9686765670776367</c:v>
                </c:pt>
                <c:pt idx="4">
                  <c:v>2.2887728214263916</c:v>
                </c:pt>
                <c:pt idx="5">
                  <c:v>2.2227537631988525</c:v>
                </c:pt>
                <c:pt idx="6">
                  <c:v>1.7699239253997803</c:v>
                </c:pt>
                <c:pt idx="7">
                  <c:v>-0.66921848058700562</c:v>
                </c:pt>
              </c:numCache>
            </c:numRef>
          </c:yVal>
          <c:smooth val="0"/>
          <c:extLst xmlns:c16r2="http://schemas.microsoft.com/office/drawing/2015/06/chart">
            <c:ext xmlns:c16="http://schemas.microsoft.com/office/drawing/2014/chart" uri="{C3380CC4-5D6E-409C-BE32-E72D297353CC}">
              <c16:uniqueId val="{00000004-44F3-43A9-BD67-5FA4D2DC66F2}"/>
            </c:ext>
          </c:extLst>
        </c:ser>
        <c:dLbls>
          <c:showLegendKey val="0"/>
          <c:showVal val="0"/>
          <c:showCatName val="0"/>
          <c:showSerName val="0"/>
          <c:showPercent val="0"/>
          <c:showBubbleSize val="0"/>
        </c:dLbls>
        <c:axId val="1396621680"/>
        <c:axId val="1396649424"/>
      </c:scatterChart>
      <c:valAx>
        <c:axId val="1396621680"/>
        <c:scaling>
          <c:orientation val="minMax"/>
          <c:max val="2018"/>
          <c:min val="1994"/>
        </c:scaling>
        <c:delete val="0"/>
        <c:axPos val="b"/>
        <c:majorGridlines>
          <c:spPr>
            <a:ln>
              <a:solidFill>
                <a:schemeClr val="bg2"/>
              </a:solidFill>
            </a:ln>
          </c:spPr>
        </c:majorGridlines>
        <c:numFmt formatCode="@" sourceLinked="0"/>
        <c:majorTickMark val="none"/>
        <c:minorTickMark val="none"/>
        <c:tickLblPos val="low"/>
        <c:txPr>
          <a:bodyPr/>
          <a:lstStyle/>
          <a:p>
            <a:pPr>
              <a:defRPr sz="1400"/>
            </a:pPr>
            <a:endParaRPr lang="fr-FR"/>
          </a:p>
        </c:txPr>
        <c:crossAx val="1396649424"/>
        <c:crosses val="autoZero"/>
        <c:crossBetween val="midCat"/>
        <c:majorUnit val="2"/>
        <c:minorUnit val="2"/>
      </c:valAx>
      <c:valAx>
        <c:axId val="1396649424"/>
        <c:scaling>
          <c:orientation val="minMax"/>
          <c:max val="30"/>
          <c:min val="-1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21680"/>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9.9412337935366996E-2"/>
          <c:w val="0.88889602050459204"/>
          <c:h val="0.243926255336198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A11 - Vote for PT among the unemployed / inactive</a:t>
            </a:r>
          </a:p>
        </c:rich>
      </c:tx>
      <c:overlay val="0"/>
    </c:title>
    <c:autoTitleDeleted val="0"/>
    <c:plotArea>
      <c:layout>
        <c:manualLayout>
          <c:layoutTarget val="inner"/>
          <c:xMode val="edge"/>
          <c:yMode val="edge"/>
          <c:x val="5.3032261885851702E-2"/>
          <c:y val="8.6889562732595599E-2"/>
          <c:w val="0.91671441917566998"/>
          <c:h val="0.70849405824845701"/>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6E81-4D00-9D36-3853ED9A6B8E}"/>
            </c:ext>
          </c:extLst>
        </c:ser>
        <c:ser>
          <c:idx val="1"/>
          <c:order val="1"/>
          <c:tx>
            <c:v>Difference between (% of unemployed/inactive voting PT) and (% of other voters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r_coef!$AL$2:$AL$9</c:f>
              <c:numCache>
                <c:formatCode>General</c:formatCode>
                <c:ptCount val="8"/>
                <c:pt idx="1">
                  <c:v>-0.90744739770889282</c:v>
                </c:pt>
                <c:pt idx="2">
                  <c:v>1.5976681709289551</c:v>
                </c:pt>
                <c:pt idx="3">
                  <c:v>-4.6576619148254395</c:v>
                </c:pt>
                <c:pt idx="4">
                  <c:v>2.7370238304138184</c:v>
                </c:pt>
                <c:pt idx="5">
                  <c:v>6.9969609379768372E-2</c:v>
                </c:pt>
                <c:pt idx="6">
                  <c:v>4.2299842834472656</c:v>
                </c:pt>
                <c:pt idx="7">
                  <c:v>9.5380277633666992</c:v>
                </c:pt>
              </c:numCache>
            </c:numRef>
          </c:yVal>
          <c:smooth val="0"/>
          <c:extLst xmlns:c16r2="http://schemas.microsoft.com/office/drawing/2015/06/chart">
            <c:ext xmlns:c16="http://schemas.microsoft.com/office/drawing/2014/chart" uri="{C3380CC4-5D6E-409C-BE32-E72D297353CC}">
              <c16:uniqueId val="{00000001-6E81-4D00-9D36-3853ED9A6B8E}"/>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r_coef!$AM$2:$AM$9</c:f>
              <c:numCache>
                <c:formatCode>General</c:formatCode>
                <c:ptCount val="8"/>
                <c:pt idx="1">
                  <c:v>-1.1805986166000366</c:v>
                </c:pt>
                <c:pt idx="2">
                  <c:v>1.4096369743347168</c:v>
                </c:pt>
                <c:pt idx="3">
                  <c:v>-4.2430362701416016</c:v>
                </c:pt>
                <c:pt idx="4">
                  <c:v>-0.18089704215526581</c:v>
                </c:pt>
                <c:pt idx="5">
                  <c:v>-2.1214208602905273</c:v>
                </c:pt>
                <c:pt idx="6">
                  <c:v>-0.35873919725418091</c:v>
                </c:pt>
                <c:pt idx="7">
                  <c:v>4.6661572456359863</c:v>
                </c:pt>
              </c:numCache>
            </c:numRef>
          </c:yVal>
          <c:smooth val="0"/>
          <c:extLst xmlns:c16r2="http://schemas.microsoft.com/office/drawing/2015/06/chart">
            <c:ext xmlns:c16="http://schemas.microsoft.com/office/drawing/2014/chart" uri="{C3380CC4-5D6E-409C-BE32-E72D297353CC}">
              <c16:uniqueId val="{00000002-6E81-4D00-9D36-3853ED9A6B8E}"/>
            </c:ext>
          </c:extLst>
        </c:ser>
        <c:ser>
          <c:idx val="3"/>
          <c:order val="3"/>
          <c:tx>
            <c:v>After controlling for income,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r_coef!$AN$2:$AN$9</c:f>
              <c:numCache>
                <c:formatCode>General</c:formatCode>
                <c:ptCount val="8"/>
                <c:pt idx="1">
                  <c:v>2.2292397022247314</c:v>
                </c:pt>
                <c:pt idx="2">
                  <c:v>3.8702151775360107</c:v>
                </c:pt>
                <c:pt idx="3">
                  <c:v>-0.38345077633857727</c:v>
                </c:pt>
                <c:pt idx="4">
                  <c:v>1.2801228761672974</c:v>
                </c:pt>
                <c:pt idx="5">
                  <c:v>-1.1727352142333984</c:v>
                </c:pt>
                <c:pt idx="6">
                  <c:v>-0.88691878318786621</c:v>
                </c:pt>
                <c:pt idx="7">
                  <c:v>2.8538322448730469</c:v>
                </c:pt>
              </c:numCache>
            </c:numRef>
          </c:yVal>
          <c:smooth val="0"/>
          <c:extLst xmlns:c16r2="http://schemas.microsoft.com/office/drawing/2015/06/chart">
            <c:ext xmlns:c16="http://schemas.microsoft.com/office/drawing/2014/chart" uri="{C3380CC4-5D6E-409C-BE32-E72D297353CC}">
              <c16:uniqueId val="{00000003-6E81-4D00-9D36-3853ED9A6B8E}"/>
            </c:ext>
          </c:extLst>
        </c:ser>
        <c:ser>
          <c:idx val="4"/>
          <c:order val="4"/>
          <c:tx>
            <c:v>After controlling for income, education, age, gender,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r_coef!$AO$2:$AO$9</c:f>
              <c:numCache>
                <c:formatCode>General</c:formatCode>
                <c:ptCount val="8"/>
                <c:pt idx="2">
                  <c:v>2.8499259948730469</c:v>
                </c:pt>
                <c:pt idx="3">
                  <c:v>-0.82167404890060425</c:v>
                </c:pt>
                <c:pt idx="4">
                  <c:v>0.41277855634689331</c:v>
                </c:pt>
                <c:pt idx="5">
                  <c:v>-2.2376425266265869</c:v>
                </c:pt>
                <c:pt idx="6">
                  <c:v>-1.6276895999908447</c:v>
                </c:pt>
                <c:pt idx="7">
                  <c:v>2.0533177852630615</c:v>
                </c:pt>
              </c:numCache>
            </c:numRef>
          </c:yVal>
          <c:smooth val="0"/>
          <c:extLst xmlns:c16r2="http://schemas.microsoft.com/office/drawing/2015/06/chart">
            <c:ext xmlns:c16="http://schemas.microsoft.com/office/drawing/2014/chart" uri="{C3380CC4-5D6E-409C-BE32-E72D297353CC}">
              <c16:uniqueId val="{00000004-6E81-4D00-9D36-3853ED9A6B8E}"/>
            </c:ext>
          </c:extLst>
        </c:ser>
        <c:dLbls>
          <c:showLegendKey val="0"/>
          <c:showVal val="0"/>
          <c:showCatName val="0"/>
          <c:showSerName val="0"/>
          <c:showPercent val="0"/>
          <c:showBubbleSize val="0"/>
        </c:dLbls>
        <c:axId val="1396626576"/>
        <c:axId val="1396617872"/>
      </c:scatterChart>
      <c:valAx>
        <c:axId val="1396626576"/>
        <c:scaling>
          <c:orientation val="minMax"/>
          <c:max val="2018"/>
          <c:min val="1994"/>
        </c:scaling>
        <c:delete val="0"/>
        <c:axPos val="b"/>
        <c:majorGridlines>
          <c:spPr>
            <a:ln>
              <a:solidFill>
                <a:schemeClr val="bg2"/>
              </a:solidFill>
            </a:ln>
          </c:spPr>
        </c:majorGridlines>
        <c:numFmt formatCode="@" sourceLinked="0"/>
        <c:majorTickMark val="none"/>
        <c:minorTickMark val="none"/>
        <c:tickLblPos val="low"/>
        <c:txPr>
          <a:bodyPr/>
          <a:lstStyle/>
          <a:p>
            <a:pPr>
              <a:defRPr sz="1400"/>
            </a:pPr>
            <a:endParaRPr lang="fr-FR"/>
          </a:p>
        </c:txPr>
        <c:crossAx val="1396617872"/>
        <c:crosses val="autoZero"/>
        <c:crossBetween val="midCat"/>
        <c:majorUnit val="2"/>
        <c:minorUnit val="2"/>
      </c:valAx>
      <c:valAx>
        <c:axId val="1396617872"/>
        <c:scaling>
          <c:orientation val="minMax"/>
          <c:max val="30"/>
          <c:min val="-1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26576"/>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5.9653608091990697E-2"/>
          <c:y val="0.10354773764945099"/>
          <c:w val="0.85473298572072498"/>
          <c:h val="0.243926255336198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a:t>
            </a:r>
            <a:r>
              <a:rPr lang="en-US" sz="1680" b="1"/>
              <a:t>e A12 - Vote for PT by religious affiliation</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3909073970560801"/>
        </c:manualLayout>
      </c:layout>
      <c:barChart>
        <c:barDir val="col"/>
        <c:grouping val="clustered"/>
        <c:varyColors val="0"/>
        <c:ser>
          <c:idx val="1"/>
          <c:order val="0"/>
          <c:tx>
            <c:v>Protestant</c:v>
          </c:tx>
          <c:spPr>
            <a:solidFill>
              <a:schemeClr val="accent1"/>
            </a:solidFill>
            <a:ln>
              <a:solidFill>
                <a:schemeClr val="accent1"/>
              </a:solidFill>
            </a:ln>
            <a:effectLst/>
          </c:spPr>
          <c:invertIfNegative val="0"/>
          <c:cat>
            <c:numRef>
              <c:extLst>
                <c:ext xmlns:c15="http://schemas.microsoft.com/office/drawing/2012/chart" uri="{02D57815-91ED-43cb-92C2-25804820EDAC}">
                  <c15:fullRef>
                    <c15:sqref>r_votes!$A$2:$A$9</c15:sqref>
                  </c15:fullRef>
                </c:ext>
              </c:extLst>
              <c:f>(r_votes!$A$7,r_votes!$A$9)</c:f>
              <c:numCache>
                <c:formatCode>General</c:formatCode>
                <c:ptCount val="2"/>
                <c:pt idx="0">
                  <c:v>2010</c:v>
                </c:pt>
                <c:pt idx="1">
                  <c:v>2018</c:v>
                </c:pt>
              </c:numCache>
            </c:numRef>
          </c:cat>
          <c:val>
            <c:numRef>
              <c:extLst>
                <c:ext xmlns:c15="http://schemas.microsoft.com/office/drawing/2012/chart" uri="{02D57815-91ED-43cb-92C2-25804820EDAC}">
                  <c15:fullRef>
                    <c15:sqref>r_votes!$X$2:$X$9</c15:sqref>
                  </c15:fullRef>
                </c:ext>
              </c:extLst>
              <c:f>(r_votes!$X$7,r_votes!$X$9)</c:f>
              <c:numCache>
                <c:formatCode>General</c:formatCode>
                <c:ptCount val="2"/>
                <c:pt idx="0">
                  <c:v>0.51364785432815552</c:v>
                </c:pt>
                <c:pt idx="1">
                  <c:v>0.34602728486061096</c:v>
                </c:pt>
              </c:numCache>
            </c:numRef>
          </c:val>
          <c:extLst xmlns:c16r2="http://schemas.microsoft.com/office/drawing/2015/06/chart">
            <c:ext xmlns:c16="http://schemas.microsoft.com/office/drawing/2014/chart" uri="{C3380CC4-5D6E-409C-BE32-E72D297353CC}">
              <c16:uniqueId val="{00000002-5841-4046-B39C-B1E50A9308C7}"/>
            </c:ext>
          </c:extLst>
        </c:ser>
        <c:ser>
          <c:idx val="0"/>
          <c:order val="1"/>
          <c:tx>
            <c:v>Catholic</c:v>
          </c:tx>
          <c:spPr>
            <a:solidFill>
              <a:srgbClr val="FF0000"/>
            </a:solidFill>
            <a:ln>
              <a:solidFill>
                <a:srgbClr val="FF0000"/>
              </a:solidFill>
            </a:ln>
          </c:spPr>
          <c:invertIfNegative val="0"/>
          <c:cat>
            <c:numRef>
              <c:extLst>
                <c:ext xmlns:c15="http://schemas.microsoft.com/office/drawing/2012/chart" uri="{02D57815-91ED-43cb-92C2-25804820EDAC}">
                  <c15:fullRef>
                    <c15:sqref>r_votes!$A$2:$A$9</c15:sqref>
                  </c15:fullRef>
                </c:ext>
              </c:extLst>
              <c:f>(r_votes!$A$7,r_votes!$A$9)</c:f>
              <c:numCache>
                <c:formatCode>General</c:formatCode>
                <c:ptCount val="2"/>
                <c:pt idx="0">
                  <c:v>2010</c:v>
                </c:pt>
                <c:pt idx="1">
                  <c:v>2018</c:v>
                </c:pt>
              </c:numCache>
            </c:numRef>
          </c:cat>
          <c:val>
            <c:numRef>
              <c:extLst>
                <c:ext xmlns:c15="http://schemas.microsoft.com/office/drawing/2012/chart" uri="{02D57815-91ED-43cb-92C2-25804820EDAC}">
                  <c15:fullRef>
                    <c15:sqref>r_votes!$W$2:$W$9</c15:sqref>
                  </c15:fullRef>
                </c:ext>
              </c:extLst>
              <c:f>(r_votes!$W$7,r_votes!$W$9)</c:f>
              <c:numCache>
                <c:formatCode>General</c:formatCode>
                <c:ptCount val="2"/>
                <c:pt idx="0">
                  <c:v>0.5743224024772644</c:v>
                </c:pt>
                <c:pt idx="1">
                  <c:v>0.49235963821411133</c:v>
                </c:pt>
              </c:numCache>
            </c:numRef>
          </c:val>
          <c:extLst xmlns:c16r2="http://schemas.microsoft.com/office/drawing/2015/06/chart">
            <c:ext xmlns:c16="http://schemas.microsoft.com/office/drawing/2014/chart" uri="{C3380CC4-5D6E-409C-BE32-E72D297353CC}">
              <c16:uniqueId val="{00000001-5841-4046-B39C-B1E50A9308C7}"/>
            </c:ext>
          </c:extLst>
        </c:ser>
        <c:ser>
          <c:idx val="3"/>
          <c:order val="2"/>
          <c:tx>
            <c:v>No religion</c:v>
          </c:tx>
          <c:spPr>
            <a:solidFill>
              <a:schemeClr val="accent6"/>
            </a:solidFill>
            <a:ln>
              <a:solidFill>
                <a:schemeClr val="accent6"/>
              </a:solidFill>
            </a:ln>
          </c:spPr>
          <c:invertIfNegative val="0"/>
          <c:cat>
            <c:numRef>
              <c:extLst>
                <c:ext xmlns:c15="http://schemas.microsoft.com/office/drawing/2012/chart" uri="{02D57815-91ED-43cb-92C2-25804820EDAC}">
                  <c15:fullRef>
                    <c15:sqref>r_votes!$A$2:$A$9</c15:sqref>
                  </c15:fullRef>
                </c:ext>
              </c:extLst>
              <c:f>(r_votes!$A$7,r_votes!$A$9)</c:f>
              <c:numCache>
                <c:formatCode>General</c:formatCode>
                <c:ptCount val="2"/>
                <c:pt idx="0">
                  <c:v>2010</c:v>
                </c:pt>
                <c:pt idx="1">
                  <c:v>2018</c:v>
                </c:pt>
              </c:numCache>
            </c:numRef>
          </c:cat>
          <c:val>
            <c:numRef>
              <c:extLst>
                <c:ext xmlns:c15="http://schemas.microsoft.com/office/drawing/2012/chart" uri="{02D57815-91ED-43cb-92C2-25804820EDAC}">
                  <c15:fullRef>
                    <c15:sqref>r_votes!$V$2:$V$9</c15:sqref>
                  </c15:fullRef>
                </c:ext>
              </c:extLst>
              <c:f>(r_votes!$V$7,r_votes!$V$9)</c:f>
              <c:numCache>
                <c:formatCode>General</c:formatCode>
                <c:ptCount val="2"/>
                <c:pt idx="0">
                  <c:v>0.614063560962677</c:v>
                </c:pt>
                <c:pt idx="1">
                  <c:v>0.55038213729858398</c:v>
                </c:pt>
              </c:numCache>
            </c:numRef>
          </c:val>
          <c:extLst xmlns:c16r2="http://schemas.microsoft.com/office/drawing/2015/06/chart">
            <c:ext xmlns:c16="http://schemas.microsoft.com/office/drawing/2014/chart" uri="{C3380CC4-5D6E-409C-BE32-E72D297353CC}">
              <c16:uniqueId val="{00000000-5841-4046-B39C-B1E50A9308C7}"/>
            </c:ext>
          </c:extLst>
        </c:ser>
        <c:ser>
          <c:idx val="2"/>
          <c:order val="3"/>
          <c:tx>
            <c:v>Others</c:v>
          </c:tx>
          <c:spPr>
            <a:solidFill>
              <a:schemeClr val="accent4"/>
            </a:solidFill>
            <a:ln>
              <a:solidFill>
                <a:schemeClr val="accent4"/>
              </a:solidFill>
            </a:ln>
            <a:effectLst/>
          </c:spPr>
          <c:invertIfNegative val="0"/>
          <c:cat>
            <c:numRef>
              <c:extLst>
                <c:ext xmlns:c15="http://schemas.microsoft.com/office/drawing/2012/chart" uri="{02D57815-91ED-43cb-92C2-25804820EDAC}">
                  <c15:fullRef>
                    <c15:sqref>r_votes!$A$2:$A$9</c15:sqref>
                  </c15:fullRef>
                </c:ext>
              </c:extLst>
              <c:f>(r_votes!$A$7,r_votes!$A$9)</c:f>
              <c:numCache>
                <c:formatCode>General</c:formatCode>
                <c:ptCount val="2"/>
                <c:pt idx="0">
                  <c:v>2010</c:v>
                </c:pt>
                <c:pt idx="1">
                  <c:v>2018</c:v>
                </c:pt>
              </c:numCache>
            </c:numRef>
          </c:cat>
          <c:val>
            <c:numRef>
              <c:extLst>
                <c:ext xmlns:c15="http://schemas.microsoft.com/office/drawing/2012/chart" uri="{02D57815-91ED-43cb-92C2-25804820EDAC}">
                  <c15:fullRef>
                    <c15:sqref>r_votes!$Y$2:$Y$9</c15:sqref>
                  </c15:fullRef>
                </c:ext>
              </c:extLst>
              <c:f>(r_votes!$Y$7,r_votes!$Y$9)</c:f>
              <c:numCache>
                <c:formatCode>General</c:formatCode>
                <c:ptCount val="2"/>
                <c:pt idx="0">
                  <c:v>0.57329922914505005</c:v>
                </c:pt>
                <c:pt idx="1">
                  <c:v>0.50097191333770752</c:v>
                </c:pt>
              </c:numCache>
            </c:numRef>
          </c:val>
          <c:extLst xmlns:c16r2="http://schemas.microsoft.com/office/drawing/2015/06/chart">
            <c:ext xmlns:c16="http://schemas.microsoft.com/office/drawing/2014/chart" uri="{C3380CC4-5D6E-409C-BE32-E72D297353CC}">
              <c16:uniqueId val="{00000003-5841-4046-B39C-B1E50A9308C7}"/>
            </c:ext>
          </c:extLst>
        </c:ser>
        <c:dLbls>
          <c:showLegendKey val="0"/>
          <c:showVal val="0"/>
          <c:showCatName val="0"/>
          <c:showSerName val="0"/>
          <c:showPercent val="0"/>
          <c:showBubbleSize val="0"/>
        </c:dLbls>
        <c:gapWidth val="219"/>
        <c:overlap val="-27"/>
        <c:axId val="1396640720"/>
        <c:axId val="1396630928"/>
      </c:barChart>
      <c:catAx>
        <c:axId val="1396640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30928"/>
        <c:crosses val="autoZero"/>
        <c:auto val="1"/>
        <c:lblAlgn val="ctr"/>
        <c:lblOffset val="100"/>
        <c:noMultiLvlLbl val="0"/>
      </c:catAx>
      <c:valAx>
        <c:axId val="139663092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0720"/>
        <c:crosses val="autoZero"/>
        <c:crossBetween val="between"/>
        <c:majorUnit val="0.1"/>
      </c:valAx>
      <c:spPr>
        <a:ln>
          <a:solidFill>
            <a:sysClr val="windowText" lastClr="000000"/>
          </a:solidFill>
        </a:ln>
      </c:spPr>
    </c:plotArea>
    <c:legend>
      <c:legendPos val="b"/>
      <c:layout>
        <c:manualLayout>
          <c:xMode val="edge"/>
          <c:yMode val="edge"/>
          <c:x val="8.2964119656785004E-2"/>
          <c:y val="0.100191270481194"/>
          <c:w val="0.559806692530739"/>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A13 - Vote for PT among non-protestants</a:t>
            </a:r>
          </a:p>
        </c:rich>
      </c:tx>
      <c:overlay val="0"/>
      <c:spPr>
        <a:noFill/>
        <a:ln>
          <a:noFill/>
        </a:ln>
        <a:effectLst/>
      </c:spPr>
    </c:title>
    <c:autoTitleDeleted val="0"/>
    <c:plotArea>
      <c:layout>
        <c:manualLayout>
          <c:layoutTarget val="inner"/>
          <c:xMode val="edge"/>
          <c:yMode val="edge"/>
          <c:x val="4.6658823085973397E-2"/>
          <c:y val="8.9040366315949193E-2"/>
          <c:w val="0.93829657888856299"/>
          <c:h val="0.72963307396396504"/>
        </c:manualLayout>
      </c:layout>
      <c:barChart>
        <c:barDir val="col"/>
        <c:grouping val="clustered"/>
        <c:varyColors val="0"/>
        <c:ser>
          <c:idx val="3"/>
          <c:order val="0"/>
          <c:tx>
            <c:v>Difference between (% of non-protestants) and (% of protestants) voting PT</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r_votes!$A$2:$A$9</c15:sqref>
                  </c15:fullRef>
                </c:ext>
              </c:extLst>
              <c:f>(r_votes!$A$7,r_votes!$A$9)</c:f>
              <c:numCache>
                <c:formatCode>General</c:formatCode>
                <c:ptCount val="2"/>
                <c:pt idx="0">
                  <c:v>2010</c:v>
                </c:pt>
                <c:pt idx="1">
                  <c:v>2018</c:v>
                </c:pt>
              </c:numCache>
            </c:numRef>
          </c:cat>
          <c:val>
            <c:numRef>
              <c:extLst>
                <c:ext xmlns:c15="http://schemas.microsoft.com/office/drawing/2012/chart" uri="{02D57815-91ED-43cb-92C2-25804820EDAC}">
                  <c15:fullRef>
                    <c15:sqref>r_coef!$AT$2:$AT$9</c15:sqref>
                  </c15:fullRef>
                </c:ext>
              </c:extLst>
              <c:f>(r_coef!$AT$7,r_coef!$AT$9)</c:f>
              <c:numCache>
                <c:formatCode>General</c:formatCode>
                <c:ptCount val="2"/>
                <c:pt idx="0">
                  <c:v>6.3949675559997559</c:v>
                </c:pt>
                <c:pt idx="1">
                  <c:v>15.368427276611328</c:v>
                </c:pt>
              </c:numCache>
            </c:numRef>
          </c:val>
          <c:extLst xmlns:c16r2="http://schemas.microsoft.com/office/drawing/2015/06/chart">
            <c:ext xmlns:c16="http://schemas.microsoft.com/office/drawing/2014/chart" uri="{C3380CC4-5D6E-409C-BE32-E72D297353CC}">
              <c16:uniqueId val="{00000000-F63A-4341-8D8E-FC4BDFDDA13C}"/>
            </c:ext>
          </c:extLst>
        </c:ser>
        <c:ser>
          <c:idx val="1"/>
          <c:order val="2"/>
          <c:tx>
            <c:v>After controlling for income, education, age, gender, occupation, region, rural/urban</c:v>
          </c:tx>
          <c:spPr>
            <a:solidFill>
              <a:srgbClr val="FF0000"/>
            </a:solidFill>
            <a:ln>
              <a:solidFill>
                <a:srgbClr val="FF0000"/>
              </a:solidFill>
            </a:ln>
            <a:effectLst/>
          </c:spPr>
          <c:invertIfNegative val="0"/>
          <c:cat>
            <c:numRef>
              <c:extLst>
                <c:ext xmlns:c15="http://schemas.microsoft.com/office/drawing/2012/chart" uri="{02D57815-91ED-43cb-92C2-25804820EDAC}">
                  <c15:fullRef>
                    <c15:sqref>r_votes!$A$2:$A$9</c15:sqref>
                  </c15:fullRef>
                </c:ext>
              </c:extLst>
              <c:f>(r_votes!$A$7,r_votes!$A$9)</c:f>
              <c:numCache>
                <c:formatCode>General</c:formatCode>
                <c:ptCount val="2"/>
                <c:pt idx="0">
                  <c:v>2010</c:v>
                </c:pt>
                <c:pt idx="1">
                  <c:v>2018</c:v>
                </c:pt>
              </c:numCache>
            </c:numRef>
          </c:cat>
          <c:val>
            <c:numRef>
              <c:extLst>
                <c:ext xmlns:c15="http://schemas.microsoft.com/office/drawing/2012/chart" uri="{02D57815-91ED-43cb-92C2-25804820EDAC}">
                  <c15:fullRef>
                    <c15:sqref>r_coef!$AW$2:$AW$9</c15:sqref>
                  </c15:fullRef>
                </c:ext>
              </c:extLst>
              <c:f>(r_coef!$AW$7,r_coef!$AW$9)</c:f>
              <c:numCache>
                <c:formatCode>General</c:formatCode>
                <c:ptCount val="2"/>
                <c:pt idx="0">
                  <c:v>6.3950567245483398</c:v>
                </c:pt>
                <c:pt idx="1">
                  <c:v>16.557853698730469</c:v>
                </c:pt>
              </c:numCache>
            </c:numRef>
          </c:val>
          <c:extLst xmlns:c16r2="http://schemas.microsoft.com/office/drawing/2015/06/chart">
            <c:ext xmlns:c16="http://schemas.microsoft.com/office/drawing/2014/chart" uri="{C3380CC4-5D6E-409C-BE32-E72D297353CC}">
              <c16:uniqueId val="{00000002-F63A-4341-8D8E-FC4BDFDDA13C}"/>
            </c:ext>
          </c:extLst>
        </c:ser>
        <c:dLbls>
          <c:showLegendKey val="0"/>
          <c:showVal val="0"/>
          <c:showCatName val="0"/>
          <c:showSerName val="0"/>
          <c:showPercent val="0"/>
          <c:showBubbleSize val="0"/>
        </c:dLbls>
        <c:gapWidth val="219"/>
        <c:overlap val="-27"/>
        <c:axId val="1396646704"/>
        <c:axId val="1396648336"/>
        <c:extLst xmlns:c16r2="http://schemas.microsoft.com/office/drawing/2015/06/chart">
          <c:ext xmlns:c15="http://schemas.microsoft.com/office/drawing/2012/chart" uri="{02D57815-91ED-43cb-92C2-25804820EDAC}">
            <c15:filteredBarSeries>
              <c15:ser>
                <c:idx val="0"/>
                <c:order val="1"/>
                <c:tx>
                  <c:v>After controlling for income</c:v>
                </c:tx>
                <c:spPr>
                  <a:solidFill>
                    <a:srgbClr val="FF0000"/>
                  </a:solidFill>
                  <a:ln>
                    <a:solidFill>
                      <a:srgbClr val="FF0000"/>
                    </a:solidFill>
                  </a:ln>
                </c:spPr>
                <c:invertIfNegative val="0"/>
                <c:cat>
                  <c:numRef>
                    <c:extLst>
                      <c:ext uri="{02D57815-91ED-43cb-92C2-25804820EDAC}">
                        <c15:fullRef>
                          <c15:sqref>r_votes!$A$2:$A$9</c15:sqref>
                        </c15:fullRef>
                        <c15:formulaRef>
                          <c15:sqref>(r_votes!$A$7,r_votes!$A$9)</c15:sqref>
                        </c15:formulaRef>
                      </c:ext>
                    </c:extLst>
                    <c:numCache>
                      <c:formatCode>General</c:formatCode>
                      <c:ptCount val="2"/>
                      <c:pt idx="0">
                        <c:v>2010</c:v>
                      </c:pt>
                      <c:pt idx="1">
                        <c:v>2018</c:v>
                      </c:pt>
                    </c:numCache>
                  </c:numRef>
                </c:cat>
                <c:val>
                  <c:numRef>
                    <c:extLst>
                      <c:ext uri="{02D57815-91ED-43cb-92C2-25804820EDAC}">
                        <c15:fullRef>
                          <c15:sqref>r_coef!$AU$2:$AU$9</c15:sqref>
                        </c15:fullRef>
                        <c15:formulaRef>
                          <c15:sqref>(r_coef!$AU$7,r_coef!$AU$9)</c15:sqref>
                        </c15:formulaRef>
                      </c:ext>
                    </c:extLst>
                    <c:numCache>
                      <c:formatCode>General</c:formatCode>
                      <c:ptCount val="2"/>
                      <c:pt idx="0">
                        <c:v>6.7494668960571289</c:v>
                      </c:pt>
                      <c:pt idx="1">
                        <c:v>16.532569885253906</c:v>
                      </c:pt>
                    </c:numCache>
                  </c:numRef>
                </c:val>
                <c:extLst xmlns:c16r2="http://schemas.microsoft.com/office/drawing/2015/06/chart">
                  <c:ext xmlns:c16="http://schemas.microsoft.com/office/drawing/2014/chart" uri="{C3380CC4-5D6E-409C-BE32-E72D297353CC}">
                    <c16:uniqueId val="{00000001-F63A-4341-8D8E-FC4BDFDDA13C}"/>
                  </c:ext>
                </c:extLst>
              </c15:ser>
            </c15:filteredBarSeries>
          </c:ext>
        </c:extLst>
      </c:barChart>
      <c:catAx>
        <c:axId val="1396646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8336"/>
        <c:crosses val="autoZero"/>
        <c:auto val="1"/>
        <c:lblAlgn val="ctr"/>
        <c:lblOffset val="100"/>
        <c:noMultiLvlLbl val="0"/>
      </c:catAx>
      <c:valAx>
        <c:axId val="1396648336"/>
        <c:scaling>
          <c:orientation val="minMax"/>
          <c:max val="30"/>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6704"/>
        <c:crosses val="autoZero"/>
        <c:crossBetween val="between"/>
        <c:majorUnit val="2"/>
      </c:valAx>
      <c:spPr>
        <a:ln>
          <a:solidFill>
            <a:sysClr val="windowText" lastClr="000000"/>
          </a:solidFill>
        </a:ln>
      </c:spPr>
    </c:plotArea>
    <c:legend>
      <c:legendPos val="b"/>
      <c:layout>
        <c:manualLayout>
          <c:xMode val="edge"/>
          <c:yMode val="edge"/>
          <c:x val="6.3816449442558307E-2"/>
          <c:y val="0.108567598450709"/>
          <c:w val="0.75574451816324895"/>
          <c:h val="0.17478353740002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A14 - Vote for PT by gender</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5374931365226105"/>
        </c:manualLayout>
      </c:layout>
      <c:barChart>
        <c:barDir val="col"/>
        <c:grouping val="clustered"/>
        <c:varyColors val="0"/>
        <c:ser>
          <c:idx val="3"/>
          <c:order val="0"/>
          <c:tx>
            <c:v>Women</c:v>
          </c:tx>
          <c:spPr>
            <a:solidFill>
              <a:schemeClr val="accent1"/>
            </a:solidFill>
            <a:ln>
              <a:solidFill>
                <a:schemeClr val="accent1"/>
              </a:solid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r_votes!$AB$2:$AB$9</c:f>
              <c:numCache>
                <c:formatCode>General</c:formatCode>
                <c:ptCount val="8"/>
                <c:pt idx="0">
                  <c:v>0.46180674433708191</c:v>
                </c:pt>
                <c:pt idx="1">
                  <c:v>0.31880053877830505</c:v>
                </c:pt>
                <c:pt idx="2">
                  <c:v>0.35745140910148621</c:v>
                </c:pt>
                <c:pt idx="3">
                  <c:v>0.55800187587738037</c:v>
                </c:pt>
                <c:pt idx="4">
                  <c:v>0.57618409395217896</c:v>
                </c:pt>
                <c:pt idx="5">
                  <c:v>0.52901703119277954</c:v>
                </c:pt>
                <c:pt idx="6">
                  <c:v>0.53177928924560547</c:v>
                </c:pt>
                <c:pt idx="7">
                  <c:v>0.50487715005874634</c:v>
                </c:pt>
              </c:numCache>
            </c:numRef>
          </c:val>
          <c:extLst xmlns:c16r2="http://schemas.microsoft.com/office/drawing/2015/06/chart">
            <c:ext xmlns:c16="http://schemas.microsoft.com/office/drawing/2014/chart" uri="{C3380CC4-5D6E-409C-BE32-E72D297353CC}">
              <c16:uniqueId val="{00000000-6FF6-406E-9C64-3168E790347E}"/>
            </c:ext>
          </c:extLst>
        </c:ser>
        <c:ser>
          <c:idx val="0"/>
          <c:order val="1"/>
          <c:tx>
            <c:v>Men</c:v>
          </c:tx>
          <c:spPr>
            <a:solidFill>
              <a:srgbClr val="FF0000"/>
            </a:solidFill>
            <a:ln>
              <a:solidFill>
                <a:srgbClr val="FF0000"/>
              </a:solid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r_votes!$AC$2:$AC$9</c:f>
              <c:numCache>
                <c:formatCode>General</c:formatCode>
                <c:ptCount val="8"/>
                <c:pt idx="0">
                  <c:v>0.47751957178115845</c:v>
                </c:pt>
                <c:pt idx="1">
                  <c:v>0.34479466080665588</c:v>
                </c:pt>
                <c:pt idx="2">
                  <c:v>0.38955706357955933</c:v>
                </c:pt>
                <c:pt idx="3">
                  <c:v>0.66756516695022583</c:v>
                </c:pt>
                <c:pt idx="4">
                  <c:v>0.64095938205718994</c:v>
                </c:pt>
                <c:pt idx="5">
                  <c:v>0.59323263168334961</c:v>
                </c:pt>
                <c:pt idx="6">
                  <c:v>0.50043487548828125</c:v>
                </c:pt>
                <c:pt idx="7">
                  <c:v>0.39085251092910767</c:v>
                </c:pt>
              </c:numCache>
            </c:numRef>
          </c:val>
          <c:extLst xmlns:c16r2="http://schemas.microsoft.com/office/drawing/2015/06/chart">
            <c:ext xmlns:c16="http://schemas.microsoft.com/office/drawing/2014/chart" uri="{C3380CC4-5D6E-409C-BE32-E72D297353CC}">
              <c16:uniqueId val="{00000001-6FF6-406E-9C64-3168E790347E}"/>
            </c:ext>
          </c:extLst>
        </c:ser>
        <c:dLbls>
          <c:showLegendKey val="0"/>
          <c:showVal val="0"/>
          <c:showCatName val="0"/>
          <c:showSerName val="0"/>
          <c:showPercent val="0"/>
          <c:showBubbleSize val="0"/>
        </c:dLbls>
        <c:gapWidth val="219"/>
        <c:overlap val="-27"/>
        <c:axId val="1396631472"/>
        <c:axId val="1396628752"/>
        <c:extLst xmlns:c16r2="http://schemas.microsoft.com/office/drawing/2015/06/chart">
          <c:ext xmlns:c15="http://schemas.microsoft.com/office/drawing/2012/chart" uri="{02D57815-91ED-43cb-92C2-25804820EDAC}">
            <c15:filteredBarSeries>
              <c15:ser>
                <c:idx val="1"/>
                <c:order val="2"/>
                <c:tx>
                  <c:v>North / Centre-West</c:v>
                </c:tx>
                <c:spPr>
                  <a:solidFill>
                    <a:schemeClr val="accent1"/>
                  </a:solidFill>
                  <a:ln>
                    <a:solidFill>
                      <a:schemeClr val="accent1"/>
                    </a:solidFill>
                  </a:ln>
                  <a:effectLst/>
                </c:spPr>
                <c:invertIfNegative val="0"/>
                <c:cat>
                  <c:numRef>
                    <c:extLst xmlns:c16r2="http://schemas.microsoft.com/office/drawing/2015/06/chart">
                      <c:ext uri="{02D57815-91ED-43cb-92C2-25804820EDAC}">
                        <c15:formulaRef>
                          <c15:sqref>r_votes!$A$2:$A$9</c15:sqref>
                        </c15:formulaRef>
                      </c:ext>
                    </c:extLst>
                    <c:numCache>
                      <c:formatCode>General</c:formatCode>
                      <c:ptCount val="8"/>
                      <c:pt idx="0">
                        <c:v>1989</c:v>
                      </c:pt>
                      <c:pt idx="1">
                        <c:v>1994</c:v>
                      </c:pt>
                      <c:pt idx="2">
                        <c:v>1998</c:v>
                      </c:pt>
                      <c:pt idx="3">
                        <c:v>2002</c:v>
                      </c:pt>
                      <c:pt idx="4">
                        <c:v>2006</c:v>
                      </c:pt>
                      <c:pt idx="5">
                        <c:v>2010</c:v>
                      </c:pt>
                      <c:pt idx="6">
                        <c:v>2014</c:v>
                      </c:pt>
                      <c:pt idx="7">
                        <c:v>2018</c:v>
                      </c:pt>
                    </c:numCache>
                  </c:numRef>
                </c:cat>
                <c:val>
                  <c:numRef>
                    <c:extLst xmlns:c16r2="http://schemas.microsoft.com/office/drawing/2015/06/chart">
                      <c:ext uri="{02D57815-91ED-43cb-92C2-25804820EDAC}">
                        <c15:formulaRef>
                          <c15:sqref>r_votes!$R$2:$R$9</c15:sqref>
                        </c15:formulaRef>
                      </c:ext>
                    </c:extLst>
                    <c:numCache>
                      <c:formatCode>General</c:formatCode>
                      <c:ptCount val="8"/>
                      <c:pt idx="0">
                        <c:v>0.30078345537185669</c:v>
                      </c:pt>
                      <c:pt idx="2">
                        <c:v>0.30480492115020752</c:v>
                      </c:pt>
                      <c:pt idx="3">
                        <c:v>0.545143723487854</c:v>
                      </c:pt>
                      <c:pt idx="4">
                        <c:v>0.60225635766983032</c:v>
                      </c:pt>
                      <c:pt idx="5">
                        <c:v>0.54930609464645386</c:v>
                      </c:pt>
                      <c:pt idx="6">
                        <c:v>0.50278568267822266</c:v>
                      </c:pt>
                      <c:pt idx="7">
                        <c:v>0.40545287728309631</c:v>
                      </c:pt>
                    </c:numCache>
                  </c:numRef>
                </c:val>
                <c:extLst xmlns:c16r2="http://schemas.microsoft.com/office/drawing/2015/06/chart">
                  <c:ext xmlns:c16="http://schemas.microsoft.com/office/drawing/2014/chart" uri="{C3380CC4-5D6E-409C-BE32-E72D297353CC}">
                    <c16:uniqueId val="{00000002-6FF6-406E-9C64-3168E790347E}"/>
                  </c:ext>
                </c:extLst>
              </c15:ser>
            </c15:filteredBarSeries>
            <c15:filteredBarSeries>
              <c15:ser>
                <c:idx val="2"/>
                <c:order val="3"/>
                <c:tx>
                  <c:v>Northeast</c:v>
                </c:tx>
                <c:spPr>
                  <a:solidFill>
                    <a:srgbClr val="FF0000"/>
                  </a:solidFill>
                  <a:ln>
                    <a:solidFill>
                      <a:srgbClr val="FF0000"/>
                    </a:solidFill>
                  </a:ln>
                  <a:effectLst/>
                </c:spPr>
                <c:invertIfNegative val="0"/>
                <c:cat>
                  <c:numRef>
                    <c:extLst xmlns:c16r2="http://schemas.microsoft.com/office/drawing/2015/06/chart" xmlns:c15="http://schemas.microsoft.com/office/drawing/2012/chart">
                      <c:ext xmlns:c15="http://schemas.microsoft.com/office/drawing/2012/chart" uri="{02D57815-91ED-43cb-92C2-25804820EDAC}">
                        <c15:formulaRef>
                          <c15:sqref>r_votes!$A$2:$A$9</c15:sqref>
                        </c15:formulaRef>
                      </c:ext>
                    </c:extLst>
                    <c:numCache>
                      <c:formatCode>General</c:formatCode>
                      <c:ptCount val="8"/>
                      <c:pt idx="0">
                        <c:v>1989</c:v>
                      </c:pt>
                      <c:pt idx="1">
                        <c:v>1994</c:v>
                      </c:pt>
                      <c:pt idx="2">
                        <c:v>1998</c:v>
                      </c:pt>
                      <c:pt idx="3">
                        <c:v>2002</c:v>
                      </c:pt>
                      <c:pt idx="4">
                        <c:v>2006</c:v>
                      </c:pt>
                      <c:pt idx="5">
                        <c:v>2010</c:v>
                      </c:pt>
                      <c:pt idx="6">
                        <c:v>2014</c:v>
                      </c:pt>
                      <c:pt idx="7">
                        <c:v>2018</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r_votes!$S$2:$S$9</c15:sqref>
                        </c15:formulaRef>
                      </c:ext>
                    </c:extLst>
                    <c:numCache>
                      <c:formatCode>General</c:formatCode>
                      <c:ptCount val="8"/>
                      <c:pt idx="0">
                        <c:v>0.4348483681678772</c:v>
                      </c:pt>
                      <c:pt idx="2">
                        <c:v>0.39925545454025269</c:v>
                      </c:pt>
                      <c:pt idx="3">
                        <c:v>0.65135431289672852</c:v>
                      </c:pt>
                      <c:pt idx="4">
                        <c:v>0.75696301460266113</c:v>
                      </c:pt>
                      <c:pt idx="5">
                        <c:v>0.6861463189125061</c:v>
                      </c:pt>
                      <c:pt idx="6">
                        <c:v>0.69557780027389526</c:v>
                      </c:pt>
                      <c:pt idx="7">
                        <c:v>0.6455875039100647</c:v>
                      </c:pt>
                    </c:numCache>
                  </c:numRef>
                </c:val>
                <c:extLst xmlns:c16r2="http://schemas.microsoft.com/office/drawing/2015/06/chart" xmlns:c15="http://schemas.microsoft.com/office/drawing/2012/chart">
                  <c:ext xmlns:c16="http://schemas.microsoft.com/office/drawing/2014/chart" uri="{C3380CC4-5D6E-409C-BE32-E72D297353CC}">
                    <c16:uniqueId val="{00000003-6FF6-406E-9C64-3168E790347E}"/>
                  </c:ext>
                </c:extLst>
              </c15:ser>
            </c15:filteredBarSeries>
          </c:ext>
        </c:extLst>
      </c:barChart>
      <c:catAx>
        <c:axId val="1396631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8752"/>
        <c:crosses val="autoZero"/>
        <c:auto val="1"/>
        <c:lblAlgn val="ctr"/>
        <c:lblOffset val="100"/>
        <c:noMultiLvlLbl val="0"/>
      </c:catAx>
      <c:valAx>
        <c:axId val="139662875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31472"/>
        <c:crosses val="autoZero"/>
        <c:crossBetween val="between"/>
        <c:majorUnit val="0.1"/>
      </c:valAx>
      <c:spPr>
        <a:ln>
          <a:solidFill>
            <a:sysClr val="windowText" lastClr="000000"/>
          </a:solidFill>
        </a:ln>
      </c:spPr>
    </c:plotArea>
    <c:legend>
      <c:legendPos val="b"/>
      <c:layout>
        <c:manualLayout>
          <c:xMode val="edge"/>
          <c:yMode val="edge"/>
          <c:x val="0.54797896771657595"/>
          <c:y val="0.108567598450709"/>
          <c:w val="0.41893454738321501"/>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A15 - Vote for PT among women</a:t>
            </a:r>
          </a:p>
        </c:rich>
      </c:tx>
      <c:overlay val="0"/>
    </c:title>
    <c:autoTitleDeleted val="0"/>
    <c:plotArea>
      <c:layout>
        <c:manualLayout>
          <c:layoutTarget val="inner"/>
          <c:xMode val="edge"/>
          <c:yMode val="edge"/>
          <c:x val="5.3032261885851702E-2"/>
          <c:y val="8.9040366315949193E-2"/>
          <c:w val="0.91671441917566998"/>
          <c:h val="0.71262550064223995"/>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B48F-4C80-A276-B2EBECB3D6FA}"/>
            </c:ext>
          </c:extLst>
        </c:ser>
        <c:ser>
          <c:idx val="1"/>
          <c:order val="1"/>
          <c:tx>
            <c:v>Difference between (% of women voting PT) and (% of men voting PT)</c:v>
          </c:tx>
          <c:spPr>
            <a:ln w="38100">
              <a:solidFill>
                <a:srgbClr val="FF0000"/>
              </a:solidFill>
            </a:ln>
          </c:spPr>
          <c:marker>
            <c:symbol val="circle"/>
            <c:size val="9"/>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r_coef!$AB$2:$AB$9</c:f>
              <c:numCache>
                <c:formatCode>General</c:formatCode>
                <c:ptCount val="8"/>
                <c:pt idx="0">
                  <c:v>-1.5712834596633911</c:v>
                </c:pt>
                <c:pt idx="1">
                  <c:v>-2.5994117259979248</c:v>
                </c:pt>
                <c:pt idx="2">
                  <c:v>-3.2105646133422852</c:v>
                </c:pt>
                <c:pt idx="3">
                  <c:v>-10.956330299377441</c:v>
                </c:pt>
                <c:pt idx="4">
                  <c:v>-6.4775295257568359</c:v>
                </c:pt>
                <c:pt idx="5">
                  <c:v>-6.4215617179870605</c:v>
                </c:pt>
                <c:pt idx="6">
                  <c:v>3.1344435214996338</c:v>
                </c:pt>
                <c:pt idx="7">
                  <c:v>11.402462005615234</c:v>
                </c:pt>
              </c:numCache>
            </c:numRef>
          </c:yVal>
          <c:smooth val="0"/>
          <c:extLst xmlns:c16r2="http://schemas.microsoft.com/office/drawing/2015/06/chart">
            <c:ext xmlns:c16="http://schemas.microsoft.com/office/drawing/2014/chart" uri="{C3380CC4-5D6E-409C-BE32-E72D297353CC}">
              <c16:uniqueId val="{00000001-B48F-4C80-A276-B2EBECB3D6FA}"/>
            </c:ext>
          </c:extLst>
        </c:ser>
        <c:ser>
          <c:idx val="2"/>
          <c:order val="2"/>
          <c:tx>
            <c:v>After controlling for income</c:v>
          </c:tx>
          <c:spPr>
            <a:ln w="38100">
              <a:solidFill>
                <a:schemeClr val="accent1"/>
              </a:solidFill>
            </a:ln>
          </c:spPr>
          <c:marker>
            <c:symbol val="circl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r_coef!$AC$2:$AC$9</c:f>
              <c:numCache>
                <c:formatCode>General</c:formatCode>
                <c:ptCount val="8"/>
                <c:pt idx="0">
                  <c:v>8.4841862320899963E-2</c:v>
                </c:pt>
                <c:pt idx="1">
                  <c:v>-1.6203958988189697</c:v>
                </c:pt>
                <c:pt idx="2">
                  <c:v>-3.2379128932952881</c:v>
                </c:pt>
                <c:pt idx="3">
                  <c:v>-11.135414123535156</c:v>
                </c:pt>
                <c:pt idx="4">
                  <c:v>-8.1806221008300781</c:v>
                </c:pt>
                <c:pt idx="5">
                  <c:v>-7.6743431091308594</c:v>
                </c:pt>
                <c:pt idx="6">
                  <c:v>0.89243137836456299</c:v>
                </c:pt>
                <c:pt idx="7">
                  <c:v>9.2111406326293945</c:v>
                </c:pt>
              </c:numCache>
            </c:numRef>
          </c:yVal>
          <c:smooth val="0"/>
          <c:extLst xmlns:c16r2="http://schemas.microsoft.com/office/drawing/2015/06/chart">
            <c:ext xmlns:c16="http://schemas.microsoft.com/office/drawing/2014/chart" uri="{C3380CC4-5D6E-409C-BE32-E72D297353CC}">
              <c16:uniqueId val="{00000002-B48F-4C80-A276-B2EBECB3D6FA}"/>
            </c:ext>
          </c:extLst>
        </c:ser>
        <c:ser>
          <c:idx val="3"/>
          <c:order val="3"/>
          <c:tx>
            <c:v>After controlling for income, education, age</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r_coef!$AC$2:$AC$9</c:f>
              <c:numCache>
                <c:formatCode>General</c:formatCode>
                <c:ptCount val="8"/>
                <c:pt idx="0">
                  <c:v>8.4841862320899963E-2</c:v>
                </c:pt>
                <c:pt idx="1">
                  <c:v>-1.6203958988189697</c:v>
                </c:pt>
                <c:pt idx="2">
                  <c:v>-3.2379128932952881</c:v>
                </c:pt>
                <c:pt idx="3">
                  <c:v>-11.135414123535156</c:v>
                </c:pt>
                <c:pt idx="4">
                  <c:v>-8.1806221008300781</c:v>
                </c:pt>
                <c:pt idx="5">
                  <c:v>-7.6743431091308594</c:v>
                </c:pt>
                <c:pt idx="6">
                  <c:v>0.89243137836456299</c:v>
                </c:pt>
                <c:pt idx="7">
                  <c:v>9.2111406326293945</c:v>
                </c:pt>
              </c:numCache>
            </c:numRef>
          </c:yVal>
          <c:smooth val="0"/>
          <c:extLst xmlns:c16r2="http://schemas.microsoft.com/office/drawing/2015/06/chart">
            <c:ext xmlns:c16="http://schemas.microsoft.com/office/drawing/2014/chart" uri="{C3380CC4-5D6E-409C-BE32-E72D297353CC}">
              <c16:uniqueId val="{00000003-B48F-4C80-A276-B2EBECB3D6FA}"/>
            </c:ext>
          </c:extLst>
        </c:ser>
        <c:ser>
          <c:idx val="4"/>
          <c:order val="4"/>
          <c:tx>
            <c:v>After controlling for income, education, age,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r_coef!$AE$2:$AE$9</c:f>
              <c:numCache>
                <c:formatCode>General</c:formatCode>
                <c:ptCount val="8"/>
                <c:pt idx="0">
                  <c:v>-2.1312813758850098</c:v>
                </c:pt>
                <c:pt idx="2">
                  <c:v>-4.3631153106689453</c:v>
                </c:pt>
                <c:pt idx="3">
                  <c:v>-11.824316024780273</c:v>
                </c:pt>
                <c:pt idx="4">
                  <c:v>-7.2692103385925293</c:v>
                </c:pt>
                <c:pt idx="5">
                  <c:v>-7.0265746116638184</c:v>
                </c:pt>
                <c:pt idx="6">
                  <c:v>2.0978782176971436</c:v>
                </c:pt>
                <c:pt idx="7">
                  <c:v>9.9168834686279297</c:v>
                </c:pt>
              </c:numCache>
            </c:numRef>
          </c:yVal>
          <c:smooth val="0"/>
          <c:extLst xmlns:c16r2="http://schemas.microsoft.com/office/drawing/2015/06/chart">
            <c:ext xmlns:c16="http://schemas.microsoft.com/office/drawing/2014/chart" uri="{C3380CC4-5D6E-409C-BE32-E72D297353CC}">
              <c16:uniqueId val="{00000004-B48F-4C80-A276-B2EBECB3D6FA}"/>
            </c:ext>
          </c:extLst>
        </c:ser>
        <c:ser>
          <c:idx val="5"/>
          <c:order val="5"/>
          <c:tx>
            <c:v>After controlling for income, education, age,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r_coef!$AF$2:$AF$9</c:f>
              <c:numCache>
                <c:formatCode>General</c:formatCode>
                <c:ptCount val="8"/>
                <c:pt idx="2">
                  <c:v>-5.2645354270935059</c:v>
                </c:pt>
                <c:pt idx="3">
                  <c:v>-12.117539405822754</c:v>
                </c:pt>
                <c:pt idx="4">
                  <c:v>-7.645777702331543</c:v>
                </c:pt>
                <c:pt idx="5">
                  <c:v>-6.7453441619873047</c:v>
                </c:pt>
                <c:pt idx="6">
                  <c:v>2.3370890617370605</c:v>
                </c:pt>
                <c:pt idx="7">
                  <c:v>9.5950450897216797</c:v>
                </c:pt>
              </c:numCache>
            </c:numRef>
          </c:yVal>
          <c:smooth val="0"/>
          <c:extLst xmlns:c16r2="http://schemas.microsoft.com/office/drawing/2015/06/chart">
            <c:ext xmlns:c16="http://schemas.microsoft.com/office/drawing/2014/chart" uri="{C3380CC4-5D6E-409C-BE32-E72D297353CC}">
              <c16:uniqueId val="{00000005-B48F-4C80-A276-B2EBECB3D6FA}"/>
            </c:ext>
          </c:extLst>
        </c:ser>
        <c:dLbls>
          <c:showLegendKey val="0"/>
          <c:showVal val="0"/>
          <c:showCatName val="0"/>
          <c:showSerName val="0"/>
          <c:showPercent val="0"/>
          <c:showBubbleSize val="0"/>
        </c:dLbls>
        <c:axId val="1396630384"/>
        <c:axId val="1396627664"/>
      </c:scatterChart>
      <c:valAx>
        <c:axId val="1396630384"/>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txPr>
          <a:bodyPr/>
          <a:lstStyle/>
          <a:p>
            <a:pPr>
              <a:defRPr sz="1400"/>
            </a:pPr>
            <a:endParaRPr lang="fr-FR"/>
          </a:p>
        </c:txPr>
        <c:crossAx val="1396627664"/>
        <c:crosses val="autoZero"/>
        <c:crossBetween val="midCat"/>
        <c:majorUnit val="2"/>
        <c:minorUnit val="2"/>
      </c:valAx>
      <c:valAx>
        <c:axId val="1396627664"/>
        <c:scaling>
          <c:orientation val="minMax"/>
          <c:max val="30"/>
          <c:min val="-1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30384"/>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0.103600501920125"/>
          <c:w val="0.88889602050459204"/>
          <c:h val="0.24392625533619899"/>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14.4 - The PT vote by education level in Brazil,</a:t>
            </a:r>
            <a:r>
              <a:rPr lang="en-US" sz="1680" b="1" baseline="0"/>
              <a:t> 1989-2018</a:t>
            </a:r>
            <a:endParaRPr lang="en-US" sz="1680" b="1"/>
          </a:p>
        </c:rich>
      </c:tx>
      <c:layout/>
      <c:overlay val="0"/>
      <c:spPr>
        <a:noFill/>
        <a:ln>
          <a:noFill/>
        </a:ln>
        <a:effectLst/>
      </c:spPr>
    </c:title>
    <c:autoTitleDeleted val="0"/>
    <c:plotArea>
      <c:layout>
        <c:manualLayout>
          <c:layoutTarget val="inner"/>
          <c:xMode val="edge"/>
          <c:yMode val="edge"/>
          <c:x val="6.3686572669339206E-2"/>
          <c:y val="8.9040366315949193E-2"/>
          <c:w val="0.92126882930519705"/>
          <c:h val="0.70350069326704201"/>
        </c:manualLayout>
      </c:layout>
      <c:barChart>
        <c:barDir val="col"/>
        <c:grouping val="clustered"/>
        <c:varyColors val="0"/>
        <c:ser>
          <c:idx val="1"/>
          <c:order val="0"/>
          <c:tx>
            <c:v>Primary</c:v>
          </c:tx>
          <c:spPr>
            <a:solidFill>
              <a:schemeClr val="accent1"/>
            </a:solidFill>
            <a:ln>
              <a:solidFill>
                <a:schemeClr val="accent1"/>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r_votes!$E$2:$E$9</c:f>
              <c:numCache>
                <c:formatCode>General</c:formatCode>
                <c:ptCount val="8"/>
                <c:pt idx="0">
                  <c:v>0.419078528881073</c:v>
                </c:pt>
                <c:pt idx="1">
                  <c:v>0.31783980131149292</c:v>
                </c:pt>
                <c:pt idx="2">
                  <c:v>0.35074421763420105</c:v>
                </c:pt>
                <c:pt idx="3">
                  <c:v>0.58728879690170288</c:v>
                </c:pt>
                <c:pt idx="4">
                  <c:v>0.69362473487854004</c:v>
                </c:pt>
                <c:pt idx="5">
                  <c:v>0.6186835765838623</c:v>
                </c:pt>
                <c:pt idx="6">
                  <c:v>0.61872893571853638</c:v>
                </c:pt>
                <c:pt idx="7">
                  <c:v>0.58139270544052124</c:v>
                </c:pt>
              </c:numCache>
            </c:numRef>
          </c:val>
          <c:extLst xmlns:c16r2="http://schemas.microsoft.com/office/drawing/2015/06/chart">
            <c:ext xmlns:c16="http://schemas.microsoft.com/office/drawing/2014/chart" uri="{C3380CC4-5D6E-409C-BE32-E72D297353CC}">
              <c16:uniqueId val="{00000006-C429-4DC8-BEAC-A5C88C342F15}"/>
            </c:ext>
          </c:extLst>
        </c:ser>
        <c:ser>
          <c:idx val="2"/>
          <c:order val="1"/>
          <c:tx>
            <c:v>Secondary</c:v>
          </c:tx>
          <c:spPr>
            <a:solidFill>
              <a:srgbClr val="FF0000"/>
            </a:solidFill>
            <a:ln>
              <a:solidFill>
                <a:srgbClr val="FF0000"/>
              </a:solidFill>
            </a:ln>
            <a:effectLst/>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r_votes!$F$2:$F$9</c:f>
              <c:numCache>
                <c:formatCode>General</c:formatCode>
                <c:ptCount val="8"/>
                <c:pt idx="0">
                  <c:v>0.57379794120788574</c:v>
                </c:pt>
                <c:pt idx="1">
                  <c:v>0.35409897565841675</c:v>
                </c:pt>
                <c:pt idx="2">
                  <c:v>0.39519783854484558</c:v>
                </c:pt>
                <c:pt idx="3">
                  <c:v>0.63779008388519287</c:v>
                </c:pt>
                <c:pt idx="4">
                  <c:v>0.58776992559432983</c:v>
                </c:pt>
                <c:pt idx="5">
                  <c:v>0.55388796329498291</c:v>
                </c:pt>
                <c:pt idx="6">
                  <c:v>0.51470893621444702</c:v>
                </c:pt>
                <c:pt idx="7">
                  <c:v>0.42114356160163879</c:v>
                </c:pt>
              </c:numCache>
            </c:numRef>
          </c:val>
          <c:extLst xmlns:c16r2="http://schemas.microsoft.com/office/drawing/2015/06/chart">
            <c:ext xmlns:c16="http://schemas.microsoft.com/office/drawing/2014/chart" uri="{C3380CC4-5D6E-409C-BE32-E72D297353CC}">
              <c16:uniqueId val="{00000008-C429-4DC8-BEAC-A5C88C342F15}"/>
            </c:ext>
          </c:extLst>
        </c:ser>
        <c:ser>
          <c:idx val="3"/>
          <c:order val="2"/>
          <c:tx>
            <c:v>Tertiary</c:v>
          </c:tx>
          <c:spPr>
            <a:solidFill>
              <a:schemeClr val="accent6"/>
            </a:solidFill>
            <a:ln>
              <a:solidFill>
                <a:schemeClr val="accent6"/>
              </a:solidFill>
            </a:ln>
          </c:spPr>
          <c:invertIfNegative val="0"/>
          <c:cat>
            <c:numRef>
              <c:f>r_votes!$A$2:$A$9</c:f>
              <c:numCache>
                <c:formatCode>General</c:formatCode>
                <c:ptCount val="8"/>
                <c:pt idx="0">
                  <c:v>1989</c:v>
                </c:pt>
                <c:pt idx="1">
                  <c:v>1994</c:v>
                </c:pt>
                <c:pt idx="2">
                  <c:v>1998</c:v>
                </c:pt>
                <c:pt idx="3">
                  <c:v>2002</c:v>
                </c:pt>
                <c:pt idx="4">
                  <c:v>2006</c:v>
                </c:pt>
                <c:pt idx="5">
                  <c:v>2010</c:v>
                </c:pt>
                <c:pt idx="6">
                  <c:v>2014</c:v>
                </c:pt>
                <c:pt idx="7">
                  <c:v>2018</c:v>
                </c:pt>
              </c:numCache>
            </c:numRef>
          </c:cat>
          <c:val>
            <c:numRef>
              <c:f>r_votes!$G$2:$G$9</c:f>
              <c:numCache>
                <c:formatCode>General</c:formatCode>
                <c:ptCount val="8"/>
                <c:pt idx="0">
                  <c:v>0.62161290645599365</c:v>
                </c:pt>
                <c:pt idx="1">
                  <c:v>0.41472887992858887</c:v>
                </c:pt>
                <c:pt idx="2">
                  <c:v>0.4249987006187439</c:v>
                </c:pt>
                <c:pt idx="3">
                  <c:v>0.62835299968719482</c:v>
                </c:pt>
                <c:pt idx="4">
                  <c:v>0.46421867609024048</c:v>
                </c:pt>
                <c:pt idx="5">
                  <c:v>0.44562193751335144</c:v>
                </c:pt>
                <c:pt idx="6">
                  <c:v>0.38618779182434082</c:v>
                </c:pt>
                <c:pt idx="7">
                  <c:v>0.36667835712432861</c:v>
                </c:pt>
              </c:numCache>
            </c:numRef>
          </c:val>
          <c:extLst xmlns:c16r2="http://schemas.microsoft.com/office/drawing/2015/06/chart">
            <c:ext xmlns:c16="http://schemas.microsoft.com/office/drawing/2014/chart" uri="{C3380CC4-5D6E-409C-BE32-E72D297353CC}">
              <c16:uniqueId val="{0000000A-C429-4DC8-BEAC-A5C88C342F15}"/>
            </c:ext>
          </c:extLst>
        </c:ser>
        <c:dLbls>
          <c:showLegendKey val="0"/>
          <c:showVal val="0"/>
          <c:showCatName val="0"/>
          <c:showSerName val="0"/>
          <c:showPercent val="0"/>
          <c:showBubbleSize val="0"/>
        </c:dLbls>
        <c:gapWidth val="219"/>
        <c:overlap val="-27"/>
        <c:axId val="1226042240"/>
        <c:axId val="1226012864"/>
      </c:barChart>
      <c:catAx>
        <c:axId val="1226042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12864"/>
        <c:crosses val="autoZero"/>
        <c:auto val="1"/>
        <c:lblAlgn val="ctr"/>
        <c:lblOffset val="100"/>
        <c:noMultiLvlLbl val="0"/>
      </c:catAx>
      <c:valAx>
        <c:axId val="122601286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42240"/>
        <c:crosses val="autoZero"/>
        <c:crossBetween val="between"/>
        <c:majorUnit val="0.1"/>
      </c:valAx>
      <c:spPr>
        <a:ln>
          <a:solidFill>
            <a:sysClr val="windowText" lastClr="000000"/>
          </a:solidFill>
        </a:ln>
      </c:spPr>
    </c:plotArea>
    <c:legend>
      <c:legendPos val="b"/>
      <c:layout>
        <c:manualLayout>
          <c:xMode val="edge"/>
          <c:yMode val="edge"/>
          <c:x val="7.6125666008846904E-2"/>
          <c:y val="0.100191270481194"/>
          <c:w val="0.41988331551925101"/>
          <c:h val="8.428036954776070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GB" sz="1680" b="1"/>
              <a:t> A16 - </a:t>
            </a:r>
            <a:r>
              <a:rPr lang="en-GB" sz="1680" b="1" baseline="0"/>
              <a:t>Growth incidence curve in Brazil, 2002-2014</a:t>
            </a:r>
            <a:endParaRPr lang="en-GB" sz="1680" b="1"/>
          </a:p>
        </c:rich>
      </c:tx>
      <c:layout>
        <c:manualLayout>
          <c:xMode val="edge"/>
          <c:yMode val="edge"/>
          <c:x val="0.14720278302412901"/>
          <c:y val="1.0471976084975101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chemeClr val="tx1"/>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346768088714"/>
          <c:y val="8.4072925352700695E-2"/>
          <c:w val="0.85616144576884001"/>
          <c:h val="0.62239332136243897"/>
        </c:manualLayout>
      </c:layout>
      <c:lineChart>
        <c:grouping val="standard"/>
        <c:varyColors val="0"/>
        <c:ser>
          <c:idx val="1"/>
          <c:order val="0"/>
          <c:tx>
            <c:v>gic</c:v>
          </c:tx>
          <c:spPr>
            <a:ln w="63500" cap="rnd">
              <a:solidFill>
                <a:schemeClr val="accent1"/>
              </a:solidFill>
              <a:round/>
            </a:ln>
            <a:effectLst/>
          </c:spPr>
          <c:marker>
            <c:symbol val="none"/>
          </c:marker>
          <c:cat>
            <c:numRef>
              <c:f>r_gic!$A$2:$A$93</c:f>
              <c:numCache>
                <c:formatCode>General</c:formatCode>
                <c:ptCount val="92"/>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99.9</c:v>
                </c:pt>
                <c:pt idx="91">
                  <c:v>99.99</c:v>
                </c:pt>
              </c:numCache>
            </c:numRef>
          </c:cat>
          <c:val>
            <c:numRef>
              <c:f>r_gic!$B$2:$B$93</c:f>
              <c:numCache>
                <c:formatCode>General</c:formatCode>
                <c:ptCount val="92"/>
                <c:pt idx="0">
                  <c:v>0.14452740162216449</c:v>
                </c:pt>
                <c:pt idx="1">
                  <c:v>0.1800033793174951</c:v>
                </c:pt>
                <c:pt idx="2">
                  <c:v>0.2222815662754698</c:v>
                </c:pt>
                <c:pt idx="3">
                  <c:v>0.24731685688589344</c:v>
                </c:pt>
                <c:pt idx="4">
                  <c:v>0.31302746789115043</c:v>
                </c:pt>
                <c:pt idx="5">
                  <c:v>0.32625726327397842</c:v>
                </c:pt>
                <c:pt idx="6">
                  <c:v>0.31386197454882669</c:v>
                </c:pt>
                <c:pt idx="7">
                  <c:v>0.3344317488929609</c:v>
                </c:pt>
                <c:pt idx="8">
                  <c:v>0.3378137792029412</c:v>
                </c:pt>
                <c:pt idx="9">
                  <c:v>0.34027465209433094</c:v>
                </c:pt>
                <c:pt idx="10">
                  <c:v>0.35712027420551906</c:v>
                </c:pt>
                <c:pt idx="11">
                  <c:v>0.37030470800782211</c:v>
                </c:pt>
                <c:pt idx="12">
                  <c:v>0.37380206440232899</c:v>
                </c:pt>
                <c:pt idx="13">
                  <c:v>0.36318663845000598</c:v>
                </c:pt>
                <c:pt idx="14">
                  <c:v>0.35787602513280659</c:v>
                </c:pt>
                <c:pt idx="15">
                  <c:v>0.3556167779934758</c:v>
                </c:pt>
                <c:pt idx="16">
                  <c:v>0.3529739290092897</c:v>
                </c:pt>
                <c:pt idx="17">
                  <c:v>0.35999718393193514</c:v>
                </c:pt>
                <c:pt idx="18">
                  <c:v>0.3577170179355047</c:v>
                </c:pt>
                <c:pt idx="19">
                  <c:v>0.34761811726611969</c:v>
                </c:pt>
                <c:pt idx="20">
                  <c:v>0.35618705404332962</c:v>
                </c:pt>
                <c:pt idx="21">
                  <c:v>0.35556092542469764</c:v>
                </c:pt>
                <c:pt idx="22">
                  <c:v>0.35463288094611078</c:v>
                </c:pt>
                <c:pt idx="23">
                  <c:v>0.3515493054409935</c:v>
                </c:pt>
                <c:pt idx="24">
                  <c:v>0.34669945618415743</c:v>
                </c:pt>
                <c:pt idx="25">
                  <c:v>0.34051923905501469</c:v>
                </c:pt>
                <c:pt idx="26">
                  <c:v>0.33525065784290597</c:v>
                </c:pt>
                <c:pt idx="27">
                  <c:v>0.33209236431274208</c:v>
                </c:pt>
                <c:pt idx="28">
                  <c:v>0.33301480817324314</c:v>
                </c:pt>
                <c:pt idx="29">
                  <c:v>0.3282719111356871</c:v>
                </c:pt>
                <c:pt idx="30">
                  <c:v>0.3331827849946003</c:v>
                </c:pt>
                <c:pt idx="31">
                  <c:v>0.32976947710456916</c:v>
                </c:pt>
                <c:pt idx="32">
                  <c:v>0.32285134269651211</c:v>
                </c:pt>
                <c:pt idx="33">
                  <c:v>0.3188863540502398</c:v>
                </c:pt>
                <c:pt idx="34">
                  <c:v>0.31564578935278109</c:v>
                </c:pt>
                <c:pt idx="35">
                  <c:v>0.31857926464860875</c:v>
                </c:pt>
                <c:pt idx="36">
                  <c:v>0.31505186860517131</c:v>
                </c:pt>
                <c:pt idx="37">
                  <c:v>0.31058879580552601</c:v>
                </c:pt>
                <c:pt idx="38">
                  <c:v>0.30800577055183043</c:v>
                </c:pt>
                <c:pt idx="39">
                  <c:v>0.31157280184672898</c:v>
                </c:pt>
                <c:pt idx="40">
                  <c:v>0.31241318128833351</c:v>
                </c:pt>
                <c:pt idx="41">
                  <c:v>0.30993605754180642</c:v>
                </c:pt>
                <c:pt idx="42">
                  <c:v>0.30521183913574479</c:v>
                </c:pt>
                <c:pt idx="43">
                  <c:v>0.29855506226331485</c:v>
                </c:pt>
                <c:pt idx="44">
                  <c:v>0.29413986384575685</c:v>
                </c:pt>
                <c:pt idx="45">
                  <c:v>0.28848472121230984</c:v>
                </c:pt>
                <c:pt idx="46">
                  <c:v>0.2852991259856934</c:v>
                </c:pt>
                <c:pt idx="47">
                  <c:v>0.27960558314069028</c:v>
                </c:pt>
                <c:pt idx="48">
                  <c:v>0.27367509280368063</c:v>
                </c:pt>
                <c:pt idx="49">
                  <c:v>0.27023471476006766</c:v>
                </c:pt>
                <c:pt idx="50">
                  <c:v>0.26312939379249345</c:v>
                </c:pt>
                <c:pt idx="51">
                  <c:v>0.25268984335019185</c:v>
                </c:pt>
                <c:pt idx="52">
                  <c:v>0.24107856849414902</c:v>
                </c:pt>
                <c:pt idx="53">
                  <c:v>0.23247834642002863</c:v>
                </c:pt>
                <c:pt idx="54">
                  <c:v>0.22912854451060444</c:v>
                </c:pt>
                <c:pt idx="55">
                  <c:v>0.21984825035644601</c:v>
                </c:pt>
                <c:pt idx="56">
                  <c:v>0.21295646127750167</c:v>
                </c:pt>
                <c:pt idx="57">
                  <c:v>0.20223860693930856</c:v>
                </c:pt>
                <c:pt idx="58">
                  <c:v>0.19406189626496317</c:v>
                </c:pt>
                <c:pt idx="59">
                  <c:v>0.18713603267247847</c:v>
                </c:pt>
                <c:pt idx="60">
                  <c:v>0.17723301230885327</c:v>
                </c:pt>
                <c:pt idx="61">
                  <c:v>0.16345936769495228</c:v>
                </c:pt>
                <c:pt idx="62">
                  <c:v>0.15009652282540364</c:v>
                </c:pt>
                <c:pt idx="63">
                  <c:v>0.14401304844250551</c:v>
                </c:pt>
                <c:pt idx="64">
                  <c:v>0.12977163266097103</c:v>
                </c:pt>
                <c:pt idx="65">
                  <c:v>0.11618642700681626</c:v>
                </c:pt>
                <c:pt idx="66">
                  <c:v>0.10331565604598268</c:v>
                </c:pt>
                <c:pt idx="67">
                  <c:v>8.7218974989348386E-2</c:v>
                </c:pt>
                <c:pt idx="68">
                  <c:v>7.5673015932296472E-2</c:v>
                </c:pt>
                <c:pt idx="69">
                  <c:v>6.373136194715201E-2</c:v>
                </c:pt>
                <c:pt idx="70">
                  <c:v>5.1986188540536153E-2</c:v>
                </c:pt>
                <c:pt idx="71">
                  <c:v>3.7590945506941642E-2</c:v>
                </c:pt>
                <c:pt idx="72">
                  <c:v>2.6615610213077456E-2</c:v>
                </c:pt>
                <c:pt idx="73">
                  <c:v>1.6101256596686708E-2</c:v>
                </c:pt>
                <c:pt idx="74">
                  <c:v>6.5785028358111841E-3</c:v>
                </c:pt>
                <c:pt idx="75">
                  <c:v>-3.3501120123565764E-3</c:v>
                </c:pt>
                <c:pt idx="76">
                  <c:v>-1.3642056276452654E-2</c:v>
                </c:pt>
                <c:pt idx="77">
                  <c:v>-2.2777979670169812E-2</c:v>
                </c:pt>
                <c:pt idx="78">
                  <c:v>-3.0175331424283747E-2</c:v>
                </c:pt>
                <c:pt idx="79">
                  <c:v>-3.2684178875532544E-2</c:v>
                </c:pt>
                <c:pt idx="80">
                  <c:v>-3.679502202680951E-2</c:v>
                </c:pt>
                <c:pt idx="81">
                  <c:v>-3.4293533467879667E-2</c:v>
                </c:pt>
                <c:pt idx="82">
                  <c:v>-3.4929101344461699E-2</c:v>
                </c:pt>
                <c:pt idx="83">
                  <c:v>-3.2974684813131816E-2</c:v>
                </c:pt>
                <c:pt idx="84">
                  <c:v>-2.2194907607091086E-2</c:v>
                </c:pt>
                <c:pt idx="85">
                  <c:v>-1.6567351726497481E-2</c:v>
                </c:pt>
                <c:pt idx="86">
                  <c:v>-5.971849685668551E-3</c:v>
                </c:pt>
                <c:pt idx="87">
                  <c:v>3.8950825931046262E-2</c:v>
                </c:pt>
                <c:pt idx="88">
                  <c:v>0.13274839092808843</c:v>
                </c:pt>
                <c:pt idx="89">
                  <c:v>0.17784319688191697</c:v>
                </c:pt>
                <c:pt idx="90">
                  <c:v>0.2365160435986837</c:v>
                </c:pt>
                <c:pt idx="91">
                  <c:v>0.4348171268236572</c:v>
                </c:pt>
              </c:numCache>
            </c:numRef>
          </c:val>
          <c:smooth val="0"/>
          <c:extLst xmlns:c16r2="http://schemas.microsoft.com/office/drawing/2015/06/chart">
            <c:ext xmlns:c16="http://schemas.microsoft.com/office/drawing/2014/chart" uri="{C3380CC4-5D6E-409C-BE32-E72D297353CC}">
              <c16:uniqueId val="{00000000-A8C2-D94E-B0A8-0648A7BC2221}"/>
            </c:ext>
          </c:extLst>
        </c:ser>
        <c:ser>
          <c:idx val="2"/>
          <c:order val="1"/>
          <c:tx>
            <c:v>Average</c:v>
          </c:tx>
          <c:spPr>
            <a:ln w="38100" cap="rnd">
              <a:solidFill>
                <a:sysClr val="windowText" lastClr="000000"/>
              </a:solidFill>
              <a:prstDash val="sysDash"/>
              <a:round/>
            </a:ln>
            <a:effectLst/>
          </c:spPr>
          <c:marker>
            <c:symbol val="none"/>
          </c:marker>
          <c:dLbls>
            <c:dLbl>
              <c:idx val="11"/>
              <c:layout>
                <c:manualLayout>
                  <c:x val="-4.1916857597903E-2"/>
                  <c:y val="4.7444086473039299E-2"/>
                </c:manualLayout>
              </c:layout>
              <c:tx>
                <c:rich>
                  <a:bodyPr/>
                  <a:lstStyle/>
                  <a:p>
                    <a:r>
                      <a:rPr lang="en-US"/>
                      <a:t>Average</a:t>
                    </a:r>
                  </a:p>
                </c:rich>
              </c:tx>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1-A8C2-D94E-B0A8-0648A7BC222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r_gic!$A$2:$A$93</c:f>
              <c:numCache>
                <c:formatCode>General</c:formatCode>
                <c:ptCount val="92"/>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99.9</c:v>
                </c:pt>
                <c:pt idx="91">
                  <c:v>99.99</c:v>
                </c:pt>
              </c:numCache>
            </c:numRef>
          </c:cat>
          <c:val>
            <c:numRef>
              <c:f>r_gic!$C$2:$C$93</c:f>
              <c:numCache>
                <c:formatCode>General</c:formatCode>
                <c:ptCount val="92"/>
                <c:pt idx="0">
                  <c:v>0.17949721791627682</c:v>
                </c:pt>
                <c:pt idx="1">
                  <c:v>0.17949721791627682</c:v>
                </c:pt>
                <c:pt idx="2">
                  <c:v>0.17949721791627682</c:v>
                </c:pt>
                <c:pt idx="3">
                  <c:v>0.17949721791627682</c:v>
                </c:pt>
                <c:pt idx="4">
                  <c:v>0.17949721791627682</c:v>
                </c:pt>
                <c:pt idx="5">
                  <c:v>0.17949721791627682</c:v>
                </c:pt>
                <c:pt idx="6">
                  <c:v>0.17949721791627682</c:v>
                </c:pt>
                <c:pt idx="7">
                  <c:v>0.17949721791627682</c:v>
                </c:pt>
                <c:pt idx="8">
                  <c:v>0.17949721791627682</c:v>
                </c:pt>
                <c:pt idx="9">
                  <c:v>0.17949721791627682</c:v>
                </c:pt>
                <c:pt idx="10">
                  <c:v>0.17949721791627682</c:v>
                </c:pt>
                <c:pt idx="11">
                  <c:v>0.17949721791627682</c:v>
                </c:pt>
                <c:pt idx="12">
                  <c:v>0.17949721791627682</c:v>
                </c:pt>
                <c:pt idx="13">
                  <c:v>0.17949721791627682</c:v>
                </c:pt>
                <c:pt idx="14">
                  <c:v>0.17949721791627682</c:v>
                </c:pt>
                <c:pt idx="15">
                  <c:v>0.17949721791627682</c:v>
                </c:pt>
                <c:pt idx="16">
                  <c:v>0.17949721791627682</c:v>
                </c:pt>
                <c:pt idx="17">
                  <c:v>0.17949721791627682</c:v>
                </c:pt>
                <c:pt idx="18">
                  <c:v>0.17949721791627682</c:v>
                </c:pt>
                <c:pt idx="19">
                  <c:v>0.17949721791627682</c:v>
                </c:pt>
                <c:pt idx="20">
                  <c:v>0.17949721791627682</c:v>
                </c:pt>
                <c:pt idx="21">
                  <c:v>0.17949721791627682</c:v>
                </c:pt>
                <c:pt idx="22">
                  <c:v>0.17949721791627682</c:v>
                </c:pt>
                <c:pt idx="23">
                  <c:v>0.17949721791627682</c:v>
                </c:pt>
                <c:pt idx="24">
                  <c:v>0.17949721791627682</c:v>
                </c:pt>
                <c:pt idx="25">
                  <c:v>0.17949721791627682</c:v>
                </c:pt>
                <c:pt idx="26">
                  <c:v>0.17949721791627682</c:v>
                </c:pt>
                <c:pt idx="27">
                  <c:v>0.17949721791627682</c:v>
                </c:pt>
                <c:pt idx="28">
                  <c:v>0.17949721791627682</c:v>
                </c:pt>
                <c:pt idx="29">
                  <c:v>0.17949721791627682</c:v>
                </c:pt>
                <c:pt idx="30">
                  <c:v>0.17949721791627682</c:v>
                </c:pt>
                <c:pt idx="31">
                  <c:v>0.17949721791627682</c:v>
                </c:pt>
                <c:pt idx="32">
                  <c:v>0.17949721791627682</c:v>
                </c:pt>
                <c:pt idx="33">
                  <c:v>0.17949721791627682</c:v>
                </c:pt>
                <c:pt idx="34">
                  <c:v>0.17949721791627682</c:v>
                </c:pt>
                <c:pt idx="35">
                  <c:v>0.17949721791627682</c:v>
                </c:pt>
                <c:pt idx="36">
                  <c:v>0.17949721791627682</c:v>
                </c:pt>
                <c:pt idx="37">
                  <c:v>0.17949721791627682</c:v>
                </c:pt>
                <c:pt idx="38">
                  <c:v>0.17949721791627682</c:v>
                </c:pt>
                <c:pt idx="39">
                  <c:v>0.17949721791627682</c:v>
                </c:pt>
                <c:pt idx="40">
                  <c:v>0.17949721791627682</c:v>
                </c:pt>
                <c:pt idx="41">
                  <c:v>0.17949721791627682</c:v>
                </c:pt>
                <c:pt idx="42">
                  <c:v>0.17949721791627682</c:v>
                </c:pt>
                <c:pt idx="43">
                  <c:v>0.17949721791627682</c:v>
                </c:pt>
                <c:pt idx="44">
                  <c:v>0.17949721791627682</c:v>
                </c:pt>
                <c:pt idx="45">
                  <c:v>0.17949721791627682</c:v>
                </c:pt>
                <c:pt idx="46">
                  <c:v>0.17949721791627682</c:v>
                </c:pt>
                <c:pt idx="47">
                  <c:v>0.17949721791627682</c:v>
                </c:pt>
                <c:pt idx="48">
                  <c:v>0.17949721791627682</c:v>
                </c:pt>
                <c:pt idx="49">
                  <c:v>0.17949721791627682</c:v>
                </c:pt>
                <c:pt idx="50">
                  <c:v>0.17949721791627682</c:v>
                </c:pt>
                <c:pt idx="51">
                  <c:v>0.17949721791627682</c:v>
                </c:pt>
                <c:pt idx="52">
                  <c:v>0.17949721791627682</c:v>
                </c:pt>
                <c:pt idx="53">
                  <c:v>0.17949721791627682</c:v>
                </c:pt>
                <c:pt idx="54">
                  <c:v>0.17949721791627682</c:v>
                </c:pt>
                <c:pt idx="55">
                  <c:v>0.17949721791627682</c:v>
                </c:pt>
                <c:pt idx="56">
                  <c:v>0.17949721791627682</c:v>
                </c:pt>
                <c:pt idx="57">
                  <c:v>0.17949721791627682</c:v>
                </c:pt>
                <c:pt idx="58">
                  <c:v>0.17949721791627682</c:v>
                </c:pt>
                <c:pt idx="59">
                  <c:v>0.17949721791627682</c:v>
                </c:pt>
                <c:pt idx="60">
                  <c:v>0.17949721791627682</c:v>
                </c:pt>
                <c:pt idx="61">
                  <c:v>0.17949721791627682</c:v>
                </c:pt>
                <c:pt idx="62">
                  <c:v>0.17949721791627682</c:v>
                </c:pt>
                <c:pt idx="63">
                  <c:v>0.17949721791627682</c:v>
                </c:pt>
                <c:pt idx="64">
                  <c:v>0.17949721791627682</c:v>
                </c:pt>
                <c:pt idx="65">
                  <c:v>0.17949721791627682</c:v>
                </c:pt>
                <c:pt idx="66">
                  <c:v>0.17949721791627682</c:v>
                </c:pt>
                <c:pt idx="67">
                  <c:v>0.17949721791627682</c:v>
                </c:pt>
                <c:pt idx="68">
                  <c:v>0.17949721791627682</c:v>
                </c:pt>
                <c:pt idx="69">
                  <c:v>0.17949721791627682</c:v>
                </c:pt>
                <c:pt idx="70">
                  <c:v>0.17949721791627682</c:v>
                </c:pt>
                <c:pt idx="71">
                  <c:v>0.17949721791627682</c:v>
                </c:pt>
                <c:pt idx="72">
                  <c:v>0.17949721791627682</c:v>
                </c:pt>
                <c:pt idx="73">
                  <c:v>0.17949721791627682</c:v>
                </c:pt>
                <c:pt idx="74">
                  <c:v>0.17949721791627682</c:v>
                </c:pt>
                <c:pt idx="75">
                  <c:v>0.17949721791627682</c:v>
                </c:pt>
                <c:pt idx="76">
                  <c:v>0.17949721791627682</c:v>
                </c:pt>
                <c:pt idx="77">
                  <c:v>0.17949721791627682</c:v>
                </c:pt>
                <c:pt idx="78">
                  <c:v>0.17949721791627682</c:v>
                </c:pt>
                <c:pt idx="79">
                  <c:v>0.17949721791627682</c:v>
                </c:pt>
                <c:pt idx="80">
                  <c:v>0.17949721791627682</c:v>
                </c:pt>
                <c:pt idx="81">
                  <c:v>0.17949721791627682</c:v>
                </c:pt>
                <c:pt idx="82">
                  <c:v>0.17949721791627682</c:v>
                </c:pt>
                <c:pt idx="83">
                  <c:v>0.17949721791627682</c:v>
                </c:pt>
                <c:pt idx="84">
                  <c:v>0.17949721791627682</c:v>
                </c:pt>
                <c:pt idx="85">
                  <c:v>0.17949721791627682</c:v>
                </c:pt>
                <c:pt idx="86">
                  <c:v>0.17949721791627682</c:v>
                </c:pt>
                <c:pt idx="87">
                  <c:v>0.17949721791627682</c:v>
                </c:pt>
                <c:pt idx="88">
                  <c:v>0.17949721791627682</c:v>
                </c:pt>
                <c:pt idx="89">
                  <c:v>0.17949721791627682</c:v>
                </c:pt>
                <c:pt idx="90">
                  <c:v>0.17949721791627682</c:v>
                </c:pt>
                <c:pt idx="91">
                  <c:v>0.17949721791627682</c:v>
                </c:pt>
              </c:numCache>
            </c:numRef>
          </c:val>
          <c:smooth val="0"/>
          <c:extLst xmlns:c16r2="http://schemas.microsoft.com/office/drawing/2015/06/chart">
            <c:ext xmlns:c16="http://schemas.microsoft.com/office/drawing/2014/chart" uri="{C3380CC4-5D6E-409C-BE32-E72D297353CC}">
              <c16:uniqueId val="{00000002-A8C2-D94E-B0A8-0648A7BC2221}"/>
            </c:ext>
          </c:extLst>
        </c:ser>
        <c:dLbls>
          <c:showLegendKey val="0"/>
          <c:showVal val="0"/>
          <c:showCatName val="0"/>
          <c:showSerName val="0"/>
          <c:showPercent val="0"/>
          <c:showBubbleSize val="0"/>
        </c:dLbls>
        <c:smooth val="0"/>
        <c:axId val="1396618416"/>
        <c:axId val="1396643984"/>
        <c:extLst xmlns:c16r2="http://schemas.microsoft.com/office/drawing/2015/06/chart"/>
      </c:lineChart>
      <c:dateAx>
        <c:axId val="1396618416"/>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Income</a:t>
                </a:r>
                <a:r>
                  <a:rPr lang="en-US" baseline="0"/>
                  <a:t> group</a:t>
                </a:r>
                <a:r>
                  <a:rPr lang="en-US"/>
                  <a:t> (percentile)</a:t>
                </a:r>
              </a:p>
            </c:rich>
          </c:tx>
          <c:layout>
            <c:manualLayout>
              <c:xMode val="edge"/>
              <c:yMode val="edge"/>
              <c:x val="0.39068828766736002"/>
              <c:y val="0.7627992105145999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396643984"/>
        <c:crosses val="autoZero"/>
        <c:auto val="0"/>
        <c:lblOffset val="100"/>
        <c:baseTimeUnit val="days"/>
        <c:majorUnit val="10"/>
        <c:majorTimeUnit val="days"/>
        <c:minorUnit val="1"/>
        <c:minorTimeUnit val="days"/>
      </c:dateAx>
      <c:valAx>
        <c:axId val="1396643984"/>
        <c:scaling>
          <c:orientation val="minMax"/>
          <c:max val="0.5"/>
          <c:min val="-0.1"/>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Taux de croissance cumulé</a:t>
                </a:r>
                <a:r>
                  <a:rPr lang="en-US" baseline="0"/>
                  <a:t> du revenu </a:t>
                </a:r>
                <a:r>
                  <a:rPr lang="en-US"/>
                  <a:t>(%)</a:t>
                </a:r>
              </a:p>
            </c:rich>
          </c:tx>
          <c:layout>
            <c:manualLayout>
              <c:xMode val="edge"/>
              <c:yMode val="edge"/>
              <c:x val="1.6738703763034098E-2"/>
              <c:y val="9.51117200987351E-2"/>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1396618416"/>
        <c:crosses val="autoZero"/>
        <c:crossBetween val="midCat"/>
      </c:valAx>
      <c:spPr>
        <a:noFill/>
        <a:ln>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a:t>
            </a:r>
            <a:r>
              <a:rPr lang="en-US"/>
              <a:t>e A17 - Vote for PT among low-income earners</a:t>
            </a:r>
          </a:p>
        </c:rich>
      </c:tx>
      <c:overlay val="0"/>
    </c:title>
    <c:autoTitleDeleted val="0"/>
    <c:plotArea>
      <c:layout>
        <c:manualLayout>
          <c:layoutTarget val="inner"/>
          <c:xMode val="edge"/>
          <c:yMode val="edge"/>
          <c:x val="5.3032261885851702E-2"/>
          <c:y val="8.9040366315949193E-2"/>
          <c:w val="0.91671441917566998"/>
          <c:h val="0.71890774661937695"/>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461F-F248-ACBE-C5C8FAE39AAF}"/>
            </c:ext>
          </c:extLst>
        </c:ser>
        <c:ser>
          <c:idx val="1"/>
          <c:order val="1"/>
          <c:tx>
            <c:v>Difference between (% of bottom 50% earners voting PT) and (% of top 50% earners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r_coef!$C$2:$C$9</c:f>
              <c:numCache>
                <c:formatCode>General</c:formatCode>
                <c:ptCount val="8"/>
                <c:pt idx="0">
                  <c:v>-7.3957643508911133</c:v>
                </c:pt>
                <c:pt idx="1">
                  <c:v>0.64327239990234375</c:v>
                </c:pt>
                <c:pt idx="2">
                  <c:v>0.60341495275497437</c:v>
                </c:pt>
                <c:pt idx="3">
                  <c:v>-2.2276196479797363</c:v>
                </c:pt>
                <c:pt idx="4">
                  <c:v>14.380743026733398</c:v>
                </c:pt>
                <c:pt idx="5">
                  <c:v>9.3998479843139648</c:v>
                </c:pt>
                <c:pt idx="6">
                  <c:v>16.491294860839844</c:v>
                </c:pt>
                <c:pt idx="7">
                  <c:v>19.190036773681641</c:v>
                </c:pt>
              </c:numCache>
            </c:numRef>
          </c:yVal>
          <c:smooth val="0"/>
          <c:extLst xmlns:c16r2="http://schemas.microsoft.com/office/drawing/2015/06/chart">
            <c:ext xmlns:c16="http://schemas.microsoft.com/office/drawing/2014/chart" uri="{C3380CC4-5D6E-409C-BE32-E72D297353CC}">
              <c16:uniqueId val="{00000001-461F-F248-ACBE-C5C8FAE39AAF}"/>
            </c:ext>
          </c:extLst>
        </c:ser>
        <c:ser>
          <c:idx val="2"/>
          <c:order val="2"/>
          <c:tx>
            <c:v>After controlling for education</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r_coef!$D$2:$D$9</c:f>
              <c:numCache>
                <c:formatCode>General</c:formatCode>
                <c:ptCount val="8"/>
                <c:pt idx="0">
                  <c:v>-3.0081167221069336</c:v>
                </c:pt>
                <c:pt idx="1">
                  <c:v>2.4801390171051025</c:v>
                </c:pt>
                <c:pt idx="2">
                  <c:v>3.1546223163604736</c:v>
                </c:pt>
                <c:pt idx="3">
                  <c:v>-0.47962236404418945</c:v>
                </c:pt>
                <c:pt idx="4">
                  <c:v>9.9550724029541016</c:v>
                </c:pt>
                <c:pt idx="5">
                  <c:v>5.6796479225158691</c:v>
                </c:pt>
                <c:pt idx="6">
                  <c:v>12.01920223236084</c:v>
                </c:pt>
                <c:pt idx="7">
                  <c:v>16.325504302978516</c:v>
                </c:pt>
              </c:numCache>
            </c:numRef>
          </c:yVal>
          <c:smooth val="0"/>
          <c:extLst xmlns:c16r2="http://schemas.microsoft.com/office/drawing/2015/06/chart">
            <c:ext xmlns:c16="http://schemas.microsoft.com/office/drawing/2014/chart" uri="{C3380CC4-5D6E-409C-BE32-E72D297353CC}">
              <c16:uniqueId val="{00000002-461F-F248-ACBE-C5C8FAE39AAF}"/>
            </c:ext>
          </c:extLst>
        </c:ser>
        <c:ser>
          <c:idx val="3"/>
          <c:order val="3"/>
          <c:tx>
            <c:v>After controlling for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r_coef!$E$2:$E$9</c:f>
              <c:numCache>
                <c:formatCode>General</c:formatCode>
                <c:ptCount val="8"/>
                <c:pt idx="0">
                  <c:v>-2.7217285633087158</c:v>
                </c:pt>
                <c:pt idx="1">
                  <c:v>2.9697146415710449</c:v>
                </c:pt>
                <c:pt idx="2">
                  <c:v>3.4543488025665283</c:v>
                </c:pt>
                <c:pt idx="3">
                  <c:v>0.87510508298873901</c:v>
                </c:pt>
                <c:pt idx="4">
                  <c:v>10.542548179626465</c:v>
                </c:pt>
                <c:pt idx="5">
                  <c:v>6.6846413612365723</c:v>
                </c:pt>
                <c:pt idx="6">
                  <c:v>11.449838638305664</c:v>
                </c:pt>
                <c:pt idx="7">
                  <c:v>14.367712020874023</c:v>
                </c:pt>
              </c:numCache>
            </c:numRef>
          </c:yVal>
          <c:smooth val="0"/>
          <c:extLst xmlns:c16r2="http://schemas.microsoft.com/office/drawing/2015/06/chart">
            <c:ext xmlns:c16="http://schemas.microsoft.com/office/drawing/2014/chart" uri="{C3380CC4-5D6E-409C-BE32-E72D297353CC}">
              <c16:uniqueId val="{00000003-461F-F248-ACBE-C5C8FAE39AAF}"/>
            </c:ext>
          </c:extLst>
        </c:ser>
        <c:ser>
          <c:idx val="4"/>
          <c:order val="4"/>
          <c:tx>
            <c:v>After controlling for education, age, gender,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r_coef!$F$2:$F$9</c:f>
              <c:numCache>
                <c:formatCode>General</c:formatCode>
                <c:ptCount val="8"/>
                <c:pt idx="0">
                  <c:v>0.65111607313156128</c:v>
                </c:pt>
                <c:pt idx="2">
                  <c:v>4.8091878890991211</c:v>
                </c:pt>
                <c:pt idx="3">
                  <c:v>1.2031309604644775</c:v>
                </c:pt>
                <c:pt idx="4">
                  <c:v>7.7317419052124023</c:v>
                </c:pt>
                <c:pt idx="5">
                  <c:v>4.0322141647338867</c:v>
                </c:pt>
                <c:pt idx="6">
                  <c:v>7.1283669471740723</c:v>
                </c:pt>
                <c:pt idx="7">
                  <c:v>10.12542724609375</c:v>
                </c:pt>
              </c:numCache>
            </c:numRef>
          </c:yVal>
          <c:smooth val="0"/>
          <c:extLst xmlns:c16r2="http://schemas.microsoft.com/office/drawing/2015/06/chart">
            <c:ext xmlns:c16="http://schemas.microsoft.com/office/drawing/2014/chart" uri="{C3380CC4-5D6E-409C-BE32-E72D297353CC}">
              <c16:uniqueId val="{00000004-461F-F248-ACBE-C5C8FAE39AAF}"/>
            </c:ext>
          </c:extLst>
        </c:ser>
        <c:ser>
          <c:idx val="5"/>
          <c:order val="5"/>
          <c:tx>
            <c:v>After controlling for education, age,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r_coef!$G$2:$G$9</c:f>
              <c:numCache>
                <c:formatCode>General</c:formatCode>
                <c:ptCount val="8"/>
                <c:pt idx="2">
                  <c:v>4.5077500343322754</c:v>
                </c:pt>
                <c:pt idx="3">
                  <c:v>1.3176048994064331</c:v>
                </c:pt>
                <c:pt idx="4">
                  <c:v>7.7749142646789551</c:v>
                </c:pt>
                <c:pt idx="5">
                  <c:v>4.2849431037902832</c:v>
                </c:pt>
                <c:pt idx="6">
                  <c:v>7.2572641372680664</c:v>
                </c:pt>
                <c:pt idx="7">
                  <c:v>9.8705682754516602</c:v>
                </c:pt>
              </c:numCache>
            </c:numRef>
          </c:yVal>
          <c:smooth val="0"/>
          <c:extLst xmlns:c16r2="http://schemas.microsoft.com/office/drawing/2015/06/chart">
            <c:ext xmlns:c16="http://schemas.microsoft.com/office/drawing/2014/chart" uri="{C3380CC4-5D6E-409C-BE32-E72D297353CC}">
              <c16:uniqueId val="{00000005-461F-F248-ACBE-C5C8FAE39AAF}"/>
            </c:ext>
          </c:extLst>
        </c:ser>
        <c:dLbls>
          <c:showLegendKey val="0"/>
          <c:showVal val="0"/>
          <c:showCatName val="0"/>
          <c:showSerName val="0"/>
          <c:showPercent val="0"/>
          <c:showBubbleSize val="0"/>
        </c:dLbls>
        <c:axId val="1396641264"/>
        <c:axId val="1396639632"/>
      </c:scatterChart>
      <c:valAx>
        <c:axId val="1396641264"/>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396639632"/>
        <c:crosses val="autoZero"/>
        <c:crossBetween val="midCat"/>
        <c:majorUnit val="2"/>
        <c:minorUnit val="2"/>
      </c:valAx>
      <c:valAx>
        <c:axId val="1396639632"/>
        <c:scaling>
          <c:orientation val="minMax"/>
          <c:max val="35"/>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41264"/>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0.105694583912504"/>
          <c:w val="0.891631401963767"/>
          <c:h val="0.22298543541241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A18 - Vote for PT among primary educated voters</a:t>
            </a:r>
          </a:p>
        </c:rich>
      </c:tx>
      <c:overlay val="0"/>
    </c:title>
    <c:autoTitleDeleted val="0"/>
    <c:plotArea>
      <c:layout>
        <c:manualLayout>
          <c:layoutTarget val="inner"/>
          <c:xMode val="edge"/>
          <c:yMode val="edge"/>
          <c:x val="5.3032261885851702E-2"/>
          <c:y val="0.116263432216874"/>
          <c:w val="0.91671441917566998"/>
          <c:h val="0.67912018876417901"/>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A4C9-D143-A2CE-405FEA410C9D}"/>
            </c:ext>
          </c:extLst>
        </c:ser>
        <c:ser>
          <c:idx val="1"/>
          <c:order val="1"/>
          <c:tx>
            <c:v>Difference between (% of primary educated voting PT) and (% of other voters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r_coef!$H$2:$H$9</c:f>
              <c:numCache>
                <c:formatCode>General</c:formatCode>
                <c:ptCount val="8"/>
                <c:pt idx="0">
                  <c:v>-16.670083999633789</c:v>
                </c:pt>
                <c:pt idx="1">
                  <c:v>-5.0315594673156738</c:v>
                </c:pt>
                <c:pt idx="2">
                  <c:v>-4.9192295074462891</c:v>
                </c:pt>
                <c:pt idx="3">
                  <c:v>-4.8903613090515137</c:v>
                </c:pt>
                <c:pt idx="4">
                  <c:v>13.28251838684082</c:v>
                </c:pt>
                <c:pt idx="5">
                  <c:v>9.1306467056274414</c:v>
                </c:pt>
                <c:pt idx="6">
                  <c:v>14.089181900024414</c:v>
                </c:pt>
                <c:pt idx="7">
                  <c:v>17.84901237487793</c:v>
                </c:pt>
              </c:numCache>
            </c:numRef>
          </c:yVal>
          <c:smooth val="0"/>
          <c:extLst xmlns:c16r2="http://schemas.microsoft.com/office/drawing/2015/06/chart">
            <c:ext xmlns:c16="http://schemas.microsoft.com/office/drawing/2014/chart" uri="{C3380CC4-5D6E-409C-BE32-E72D297353CC}">
              <c16:uniqueId val="{00000001-A4C9-D143-A2CE-405FEA410C9D}"/>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r_coef!$I$2:$I$9</c:f>
              <c:numCache>
                <c:formatCode>General</c:formatCode>
                <c:ptCount val="8"/>
                <c:pt idx="0">
                  <c:v>-15.323904037475586</c:v>
                </c:pt>
                <c:pt idx="1">
                  <c:v>-6.6373920440673828</c:v>
                </c:pt>
                <c:pt idx="2">
                  <c:v>-6.6869087219238281</c:v>
                </c:pt>
                <c:pt idx="3">
                  <c:v>-5.2157845497131348</c:v>
                </c:pt>
                <c:pt idx="4">
                  <c:v>7.5625615119934082</c:v>
                </c:pt>
                <c:pt idx="5">
                  <c:v>5.8703842163085937</c:v>
                </c:pt>
                <c:pt idx="6">
                  <c:v>6.8441658020019531</c:v>
                </c:pt>
                <c:pt idx="7">
                  <c:v>10.00794506072998</c:v>
                </c:pt>
              </c:numCache>
            </c:numRef>
          </c:yVal>
          <c:smooth val="0"/>
          <c:extLst xmlns:c16r2="http://schemas.microsoft.com/office/drawing/2015/06/chart">
            <c:ext xmlns:c16="http://schemas.microsoft.com/office/drawing/2014/chart" uri="{C3380CC4-5D6E-409C-BE32-E72D297353CC}">
              <c16:uniqueId val="{00000002-A4C9-D143-A2CE-405FEA410C9D}"/>
            </c:ext>
          </c:extLst>
        </c:ser>
        <c:ser>
          <c:idx val="3"/>
          <c:order val="3"/>
          <c:tx>
            <c:v>After controlling for income,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r_coef!$J$2:$J$9</c:f>
              <c:numCache>
                <c:formatCode>General</c:formatCode>
                <c:ptCount val="8"/>
                <c:pt idx="0">
                  <c:v>-12.548215866088867</c:v>
                </c:pt>
                <c:pt idx="1">
                  <c:v>-4.1384077072143555</c:v>
                </c:pt>
                <c:pt idx="2">
                  <c:v>-6.3606524467468262</c:v>
                </c:pt>
                <c:pt idx="3">
                  <c:v>-5.5330538749694824</c:v>
                </c:pt>
                <c:pt idx="4">
                  <c:v>8.21734619140625</c:v>
                </c:pt>
                <c:pt idx="5">
                  <c:v>5.9515566825866699</c:v>
                </c:pt>
                <c:pt idx="6">
                  <c:v>7.7774143218994141</c:v>
                </c:pt>
                <c:pt idx="7">
                  <c:v>13.305941581726074</c:v>
                </c:pt>
              </c:numCache>
            </c:numRef>
          </c:yVal>
          <c:smooth val="0"/>
          <c:extLst xmlns:c16r2="http://schemas.microsoft.com/office/drawing/2015/06/chart">
            <c:ext xmlns:c16="http://schemas.microsoft.com/office/drawing/2014/chart" uri="{C3380CC4-5D6E-409C-BE32-E72D297353CC}">
              <c16:uniqueId val="{00000003-A4C9-D143-A2CE-405FEA410C9D}"/>
            </c:ext>
          </c:extLst>
        </c:ser>
        <c:ser>
          <c:idx val="4"/>
          <c:order val="4"/>
          <c:tx>
            <c:v>After controlling for income, age, gender,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r_coef!$K$2:$K$9</c:f>
              <c:numCache>
                <c:formatCode>General</c:formatCode>
                <c:ptCount val="8"/>
                <c:pt idx="0">
                  <c:v>-10.416211128234863</c:v>
                </c:pt>
                <c:pt idx="2">
                  <c:v>-5.0878424644470215</c:v>
                </c:pt>
                <c:pt idx="3">
                  <c:v>-4.4582724571228027</c:v>
                </c:pt>
                <c:pt idx="4">
                  <c:v>8.9852304458618164</c:v>
                </c:pt>
                <c:pt idx="5">
                  <c:v>5.9758110046386719</c:v>
                </c:pt>
                <c:pt idx="6">
                  <c:v>7.9600057601928711</c:v>
                </c:pt>
                <c:pt idx="7">
                  <c:v>13.597780227661133</c:v>
                </c:pt>
              </c:numCache>
            </c:numRef>
          </c:yVal>
          <c:smooth val="0"/>
          <c:extLst xmlns:c16r2="http://schemas.microsoft.com/office/drawing/2015/06/chart">
            <c:ext xmlns:c16="http://schemas.microsoft.com/office/drawing/2014/chart" uri="{C3380CC4-5D6E-409C-BE32-E72D297353CC}">
              <c16:uniqueId val="{00000004-A4C9-D143-A2CE-405FEA410C9D}"/>
            </c:ext>
          </c:extLst>
        </c:ser>
        <c:ser>
          <c:idx val="5"/>
          <c:order val="5"/>
          <c:tx>
            <c:v>After controlling for income, age,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r_coef!$L$2:$L$9</c:f>
              <c:numCache>
                <c:formatCode>General</c:formatCode>
                <c:ptCount val="8"/>
                <c:pt idx="2">
                  <c:v>-4.9123449325561523</c:v>
                </c:pt>
                <c:pt idx="3">
                  <c:v>-3.9823200702667236</c:v>
                </c:pt>
                <c:pt idx="4">
                  <c:v>9.265528678894043</c:v>
                </c:pt>
                <c:pt idx="5">
                  <c:v>6.2127065658569336</c:v>
                </c:pt>
                <c:pt idx="6">
                  <c:v>8.2029228210449219</c:v>
                </c:pt>
                <c:pt idx="7">
                  <c:v>13.37910270690918</c:v>
                </c:pt>
              </c:numCache>
            </c:numRef>
          </c:yVal>
          <c:smooth val="0"/>
          <c:extLst xmlns:c16r2="http://schemas.microsoft.com/office/drawing/2015/06/chart">
            <c:ext xmlns:c16="http://schemas.microsoft.com/office/drawing/2014/chart" uri="{C3380CC4-5D6E-409C-BE32-E72D297353CC}">
              <c16:uniqueId val="{00000005-A4C9-D143-A2CE-405FEA410C9D}"/>
            </c:ext>
          </c:extLst>
        </c:ser>
        <c:dLbls>
          <c:showLegendKey val="0"/>
          <c:showVal val="0"/>
          <c:showCatName val="0"/>
          <c:showSerName val="0"/>
          <c:showPercent val="0"/>
          <c:showBubbleSize val="0"/>
        </c:dLbls>
        <c:axId val="1396634192"/>
        <c:axId val="1396636368"/>
      </c:scatterChart>
      <c:valAx>
        <c:axId val="1396634192"/>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396636368"/>
        <c:crosses val="autoZero"/>
        <c:crossBetween val="midCat"/>
        <c:majorUnit val="2"/>
        <c:minorUnit val="2"/>
      </c:valAx>
      <c:valAx>
        <c:axId val="1396636368"/>
        <c:scaling>
          <c:orientation val="minMax"/>
          <c:max val="4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34192"/>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6488507897875498E-2"/>
          <c:y val="0.128729485828671"/>
          <c:w val="0.88889602050459204"/>
          <c:h val="0.199950533496243"/>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A19 - Vote for PT in the Northeast region</a:t>
            </a:r>
          </a:p>
        </c:rich>
      </c:tx>
      <c:overlay val="0"/>
    </c:title>
    <c:autoTitleDeleted val="0"/>
    <c:plotArea>
      <c:layout>
        <c:manualLayout>
          <c:layoutTarget val="inner"/>
          <c:xMode val="edge"/>
          <c:yMode val="edge"/>
          <c:x val="5.3032261885851702E-2"/>
          <c:y val="8.9040366315949193E-2"/>
          <c:w val="0.91671441917566998"/>
          <c:h val="0.69796692669558802"/>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26F5-4FC3-8E8E-E932B7A355F7}"/>
            </c:ext>
          </c:extLst>
        </c:ser>
        <c:ser>
          <c:idx val="1"/>
          <c:order val="1"/>
          <c:tx>
            <c:v>Difference between (% of Northeast voting PT) and (% of other regions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r_coef!$R$2:$R$9</c:f>
              <c:numCache>
                <c:formatCode>General</c:formatCode>
                <c:ptCount val="8"/>
                <c:pt idx="0">
                  <c:v>-4.7835569381713867</c:v>
                </c:pt>
                <c:pt idx="2">
                  <c:v>3.4656410217285156</c:v>
                </c:pt>
                <c:pt idx="3">
                  <c:v>5.2744107246398926</c:v>
                </c:pt>
                <c:pt idx="4">
                  <c:v>20.372138977050781</c:v>
                </c:pt>
                <c:pt idx="5">
                  <c:v>16.835535049438477</c:v>
                </c:pt>
                <c:pt idx="6">
                  <c:v>24.535690307617188</c:v>
                </c:pt>
                <c:pt idx="7">
                  <c:v>26.951269149780273</c:v>
                </c:pt>
              </c:numCache>
            </c:numRef>
          </c:yVal>
          <c:smooth val="0"/>
          <c:extLst xmlns:c16r2="http://schemas.microsoft.com/office/drawing/2015/06/chart">
            <c:ext xmlns:c16="http://schemas.microsoft.com/office/drawing/2014/chart" uri="{C3380CC4-5D6E-409C-BE32-E72D297353CC}">
              <c16:uniqueId val="{00000001-26F5-4FC3-8E8E-E932B7A355F7}"/>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r_coef!$S$2:$S$9</c:f>
              <c:numCache>
                <c:formatCode>General</c:formatCode>
                <c:ptCount val="8"/>
                <c:pt idx="0">
                  <c:v>-4.2859930992126465</c:v>
                </c:pt>
                <c:pt idx="2">
                  <c:v>3.0661067962646484</c:v>
                </c:pt>
                <c:pt idx="3">
                  <c:v>5.8634719848632812</c:v>
                </c:pt>
                <c:pt idx="4">
                  <c:v>16.777378082275391</c:v>
                </c:pt>
                <c:pt idx="5">
                  <c:v>14.486673355102539</c:v>
                </c:pt>
                <c:pt idx="6">
                  <c:v>18.805984497070312</c:v>
                </c:pt>
                <c:pt idx="7">
                  <c:v>21.759469985961914</c:v>
                </c:pt>
              </c:numCache>
            </c:numRef>
          </c:yVal>
          <c:smooth val="0"/>
          <c:extLst xmlns:c16r2="http://schemas.microsoft.com/office/drawing/2015/06/chart">
            <c:ext xmlns:c16="http://schemas.microsoft.com/office/drawing/2014/chart" uri="{C3380CC4-5D6E-409C-BE32-E72D297353CC}">
              <c16:uniqueId val="{00000002-26F5-4FC3-8E8E-E932B7A355F7}"/>
            </c:ext>
          </c:extLst>
        </c:ser>
        <c:ser>
          <c:idx val="3"/>
          <c:order val="3"/>
          <c:tx>
            <c:v>After controlling for income,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r_coef!$T$2:$T$9</c:f>
              <c:numCache>
                <c:formatCode>General</c:formatCode>
                <c:ptCount val="8"/>
                <c:pt idx="0">
                  <c:v>-5.1222419738769531</c:v>
                </c:pt>
                <c:pt idx="2">
                  <c:v>2.587146520614624</c:v>
                </c:pt>
                <c:pt idx="3">
                  <c:v>5.3694338798522949</c:v>
                </c:pt>
                <c:pt idx="4">
                  <c:v>16.577560424804687</c:v>
                </c:pt>
                <c:pt idx="5">
                  <c:v>14.165721893310547</c:v>
                </c:pt>
                <c:pt idx="6">
                  <c:v>18.785524368286133</c:v>
                </c:pt>
                <c:pt idx="7">
                  <c:v>21.753580093383789</c:v>
                </c:pt>
              </c:numCache>
            </c:numRef>
          </c:yVal>
          <c:smooth val="0"/>
          <c:extLst xmlns:c16r2="http://schemas.microsoft.com/office/drawing/2015/06/chart">
            <c:ext xmlns:c16="http://schemas.microsoft.com/office/drawing/2014/chart" uri="{C3380CC4-5D6E-409C-BE32-E72D297353CC}">
              <c16:uniqueId val="{00000003-26F5-4FC3-8E8E-E932B7A355F7}"/>
            </c:ext>
          </c:extLst>
        </c:ser>
        <c:ser>
          <c:idx val="4"/>
          <c:order val="4"/>
          <c:tx>
            <c:v>After controlling for income, education, age, gender,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r_coef!$U$2:$U$9</c:f>
              <c:numCache>
                <c:formatCode>General</c:formatCode>
                <c:ptCount val="8"/>
                <c:pt idx="0">
                  <c:v>-2.6973228454589844</c:v>
                </c:pt>
                <c:pt idx="2">
                  <c:v>3.5971429347991943</c:v>
                </c:pt>
                <c:pt idx="3">
                  <c:v>6.2776169776916504</c:v>
                </c:pt>
                <c:pt idx="4">
                  <c:v>17.427122116088867</c:v>
                </c:pt>
                <c:pt idx="5">
                  <c:v>14.641055107116699</c:v>
                </c:pt>
                <c:pt idx="6">
                  <c:v>19.139560699462891</c:v>
                </c:pt>
                <c:pt idx="7">
                  <c:v>21.934669494628906</c:v>
                </c:pt>
              </c:numCache>
            </c:numRef>
          </c:yVal>
          <c:smooth val="0"/>
          <c:extLst xmlns:c16r2="http://schemas.microsoft.com/office/drawing/2015/06/chart">
            <c:ext xmlns:c16="http://schemas.microsoft.com/office/drawing/2014/chart" uri="{C3380CC4-5D6E-409C-BE32-E72D297353CC}">
              <c16:uniqueId val="{00000004-26F5-4FC3-8E8E-E932B7A355F7}"/>
            </c:ext>
          </c:extLst>
        </c:ser>
        <c:ser>
          <c:idx val="5"/>
          <c:order val="5"/>
          <c:tx>
            <c:v>After controlling for income, education, age, gender,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r_coef!$V$2:$V$9</c:f>
              <c:numCache>
                <c:formatCode>General</c:formatCode>
                <c:ptCount val="8"/>
                <c:pt idx="2">
                  <c:v>3.7392861843109131</c:v>
                </c:pt>
                <c:pt idx="3">
                  <c:v>6.6205711364746094</c:v>
                </c:pt>
                <c:pt idx="4">
                  <c:v>17.525218963623047</c:v>
                </c:pt>
                <c:pt idx="5">
                  <c:v>14.843029975891113</c:v>
                </c:pt>
                <c:pt idx="6">
                  <c:v>19.229228973388672</c:v>
                </c:pt>
                <c:pt idx="7">
                  <c:v>21.867927551269531</c:v>
                </c:pt>
              </c:numCache>
            </c:numRef>
          </c:yVal>
          <c:smooth val="0"/>
          <c:extLst xmlns:c16r2="http://schemas.microsoft.com/office/drawing/2015/06/chart">
            <c:ext xmlns:c16="http://schemas.microsoft.com/office/drawing/2014/chart" uri="{C3380CC4-5D6E-409C-BE32-E72D297353CC}">
              <c16:uniqueId val="{00000005-26F5-4FC3-8E8E-E932B7A355F7}"/>
            </c:ext>
          </c:extLst>
        </c:ser>
        <c:dLbls>
          <c:showLegendKey val="0"/>
          <c:showVal val="0"/>
          <c:showCatName val="0"/>
          <c:showSerName val="0"/>
          <c:showPercent val="0"/>
          <c:showBubbleSize val="0"/>
        </c:dLbls>
        <c:axId val="1396632016"/>
        <c:axId val="1396632560"/>
      </c:scatterChart>
      <c:valAx>
        <c:axId val="1396632016"/>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396632560"/>
        <c:crosses val="autoZero"/>
        <c:crossBetween val="midCat"/>
        <c:majorUnit val="2"/>
        <c:minorUnit val="2"/>
      </c:valAx>
      <c:valAx>
        <c:axId val="1396632560"/>
        <c:scaling>
          <c:orientation val="minMax"/>
          <c:max val="45"/>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32016"/>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9.9412337935366996E-2"/>
          <c:w val="0.73845004024995298"/>
          <c:h val="0.233455845374305"/>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A20 - Vote for PT among rural areas</a:t>
            </a:r>
          </a:p>
        </c:rich>
      </c:tx>
      <c:overlay val="0"/>
    </c:title>
    <c:autoTitleDeleted val="0"/>
    <c:plotArea>
      <c:layout>
        <c:manualLayout>
          <c:layoutTarget val="inner"/>
          <c:xMode val="edge"/>
          <c:yMode val="edge"/>
          <c:x val="5.3032261885851702E-2"/>
          <c:y val="8.9040366315949193E-2"/>
          <c:w val="0.91671441917566998"/>
          <c:h val="0.71262550064223995"/>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C2E0-4143-9064-1E12883A4C54}"/>
            </c:ext>
          </c:extLst>
        </c:ser>
        <c:ser>
          <c:idx val="1"/>
          <c:order val="1"/>
          <c:tx>
            <c:v>Difference between (% of rural areas voting PT) and (% of urban areas voting PT)</c:v>
          </c:tx>
          <c:spPr>
            <a:ln w="38100">
              <a:solidFill>
                <a:srgbClr val="FF0000"/>
              </a:solidFill>
            </a:ln>
          </c:spPr>
          <c:marker>
            <c:symbol val="circle"/>
            <c:size val="10"/>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r_coef!$AG$2:$AG$9</c:f>
              <c:numCache>
                <c:formatCode>General</c:formatCode>
                <c:ptCount val="8"/>
                <c:pt idx="0">
                  <c:v>-21.196395874023438</c:v>
                </c:pt>
                <c:pt idx="2">
                  <c:v>-12.301412582397461</c:v>
                </c:pt>
                <c:pt idx="3">
                  <c:v>-8.1329383850097656</c:v>
                </c:pt>
                <c:pt idx="4">
                  <c:v>-3.3222875595092773</c:v>
                </c:pt>
                <c:pt idx="5">
                  <c:v>-2.9977180957794189</c:v>
                </c:pt>
                <c:pt idx="6">
                  <c:v>-0.32126176357269287</c:v>
                </c:pt>
                <c:pt idx="7">
                  <c:v>1.6903830766677856</c:v>
                </c:pt>
              </c:numCache>
            </c:numRef>
          </c:yVal>
          <c:smooth val="0"/>
          <c:extLst xmlns:c16r2="http://schemas.microsoft.com/office/drawing/2015/06/chart">
            <c:ext xmlns:c16="http://schemas.microsoft.com/office/drawing/2014/chart" uri="{C3380CC4-5D6E-409C-BE32-E72D297353CC}">
              <c16:uniqueId val="{00000001-C2E0-4143-9064-1E12883A4C54}"/>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r_coef!$AH$2:$AH$9</c:f>
              <c:numCache>
                <c:formatCode>General</c:formatCode>
                <c:ptCount val="8"/>
                <c:pt idx="0">
                  <c:v>-19.798837661743164</c:v>
                </c:pt>
                <c:pt idx="2">
                  <c:v>-13.362232208251953</c:v>
                </c:pt>
                <c:pt idx="3">
                  <c:v>-8.4087276458740234</c:v>
                </c:pt>
                <c:pt idx="4">
                  <c:v>-6.9272627830505371</c:v>
                </c:pt>
                <c:pt idx="5">
                  <c:v>-4.7295103073120117</c:v>
                </c:pt>
                <c:pt idx="6">
                  <c:v>-3.272376537322998</c:v>
                </c:pt>
                <c:pt idx="7">
                  <c:v>-1.9640246629714966</c:v>
                </c:pt>
              </c:numCache>
            </c:numRef>
          </c:yVal>
          <c:smooth val="0"/>
          <c:extLst xmlns:c16r2="http://schemas.microsoft.com/office/drawing/2015/06/chart">
            <c:ext xmlns:c16="http://schemas.microsoft.com/office/drawing/2014/chart" uri="{C3380CC4-5D6E-409C-BE32-E72D297353CC}">
              <c16:uniqueId val="{00000002-C2E0-4143-9064-1E12883A4C54}"/>
            </c:ext>
          </c:extLst>
        </c:ser>
        <c:ser>
          <c:idx val="3"/>
          <c:order val="3"/>
          <c:tx>
            <c:v>After controlling for income,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r_coef!$AI$2:$AI$9</c:f>
              <c:numCache>
                <c:formatCode>General</c:formatCode>
                <c:ptCount val="8"/>
                <c:pt idx="0">
                  <c:v>-19.334537506103516</c:v>
                </c:pt>
                <c:pt idx="2">
                  <c:v>-13.347174644470215</c:v>
                </c:pt>
                <c:pt idx="3">
                  <c:v>-8.6291170120239258</c:v>
                </c:pt>
                <c:pt idx="4">
                  <c:v>-7.7890582084655762</c:v>
                </c:pt>
                <c:pt idx="5">
                  <c:v>-5.524897575378418</c:v>
                </c:pt>
                <c:pt idx="6">
                  <c:v>-3.8687341213226318</c:v>
                </c:pt>
                <c:pt idx="7">
                  <c:v>-2.460282564163208</c:v>
                </c:pt>
              </c:numCache>
            </c:numRef>
          </c:yVal>
          <c:smooth val="0"/>
          <c:extLst xmlns:c16r2="http://schemas.microsoft.com/office/drawing/2015/06/chart">
            <c:ext xmlns:c16="http://schemas.microsoft.com/office/drawing/2014/chart" uri="{C3380CC4-5D6E-409C-BE32-E72D297353CC}">
              <c16:uniqueId val="{00000003-C2E0-4143-9064-1E12883A4C54}"/>
            </c:ext>
          </c:extLst>
        </c:ser>
        <c:ser>
          <c:idx val="4"/>
          <c:order val="4"/>
          <c:tx>
            <c:v>After controlling for income, education, age, gender, region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r_coef!$AJ$2:$AJ$9</c:f>
              <c:numCache>
                <c:formatCode>General</c:formatCode>
                <c:ptCount val="8"/>
                <c:pt idx="0">
                  <c:v>-19.243221282958984</c:v>
                </c:pt>
                <c:pt idx="2">
                  <c:v>-14.228498458862305</c:v>
                </c:pt>
                <c:pt idx="3">
                  <c:v>-9.1296815872192383</c:v>
                </c:pt>
                <c:pt idx="4">
                  <c:v>-8.1873941421508789</c:v>
                </c:pt>
                <c:pt idx="5">
                  <c:v>-5.8965721130371094</c:v>
                </c:pt>
                <c:pt idx="6">
                  <c:v>-5.052342414855957</c:v>
                </c:pt>
                <c:pt idx="7">
                  <c:v>-2.9703061580657959</c:v>
                </c:pt>
              </c:numCache>
            </c:numRef>
          </c:yVal>
          <c:smooth val="0"/>
          <c:extLst xmlns:c16r2="http://schemas.microsoft.com/office/drawing/2015/06/chart">
            <c:ext xmlns:c16="http://schemas.microsoft.com/office/drawing/2014/chart" uri="{C3380CC4-5D6E-409C-BE32-E72D297353CC}">
              <c16:uniqueId val="{00000004-C2E0-4143-9064-1E12883A4C54}"/>
            </c:ext>
          </c:extLst>
        </c:ser>
        <c:ser>
          <c:idx val="5"/>
          <c:order val="5"/>
          <c:tx>
            <c:v>After controlling for income, education, age, gender, region,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r_coef!$AK$2:$AK$9</c:f>
              <c:numCache>
                <c:formatCode>General</c:formatCode>
                <c:ptCount val="8"/>
                <c:pt idx="2">
                  <c:v>-14.032064437866211</c:v>
                </c:pt>
                <c:pt idx="3">
                  <c:v>-9.1527366638183594</c:v>
                </c:pt>
                <c:pt idx="4">
                  <c:v>-8.1035881042480469</c:v>
                </c:pt>
                <c:pt idx="5">
                  <c:v>-5.8434014320373535</c:v>
                </c:pt>
                <c:pt idx="6">
                  <c:v>-5.0113754272460938</c:v>
                </c:pt>
                <c:pt idx="7">
                  <c:v>-2.9866390228271484</c:v>
                </c:pt>
              </c:numCache>
            </c:numRef>
          </c:yVal>
          <c:smooth val="0"/>
          <c:extLst xmlns:c16r2="http://schemas.microsoft.com/office/drawing/2015/06/chart">
            <c:ext xmlns:c16="http://schemas.microsoft.com/office/drawing/2014/chart" uri="{C3380CC4-5D6E-409C-BE32-E72D297353CC}">
              <c16:uniqueId val="{00000005-C2E0-4143-9064-1E12883A4C54}"/>
            </c:ext>
          </c:extLst>
        </c:ser>
        <c:dLbls>
          <c:showLegendKey val="0"/>
          <c:showVal val="0"/>
          <c:showCatName val="0"/>
          <c:showSerName val="0"/>
          <c:showPercent val="0"/>
          <c:showBubbleSize val="0"/>
        </c:dLbls>
        <c:axId val="1396633104"/>
        <c:axId val="1396641808"/>
      </c:scatterChart>
      <c:valAx>
        <c:axId val="1396633104"/>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txPr>
          <a:bodyPr/>
          <a:lstStyle/>
          <a:p>
            <a:pPr>
              <a:defRPr sz="1400"/>
            </a:pPr>
            <a:endParaRPr lang="fr-FR"/>
          </a:p>
        </c:txPr>
        <c:crossAx val="1396641808"/>
        <c:crosses val="autoZero"/>
        <c:crossBetween val="midCat"/>
        <c:majorUnit val="2"/>
        <c:minorUnit val="2"/>
      </c:valAx>
      <c:valAx>
        <c:axId val="1396641808"/>
        <c:scaling>
          <c:orientation val="minMax"/>
          <c:max val="30"/>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6633104"/>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9.9412337935366996E-2"/>
          <c:w val="0.72218052721640202"/>
          <c:h val="0.33182007076868397"/>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A21 - Vote for PT among non-Whites, 2018</a:t>
            </a:r>
          </a:p>
        </c:rich>
      </c:tx>
      <c:overlay val="0"/>
      <c:spPr>
        <a:noFill/>
        <a:ln>
          <a:noFill/>
        </a:ln>
        <a:effectLst/>
      </c:spPr>
    </c:title>
    <c:autoTitleDeleted val="0"/>
    <c:plotArea>
      <c:layout>
        <c:manualLayout>
          <c:layoutTarget val="inner"/>
          <c:xMode val="edge"/>
          <c:yMode val="edge"/>
          <c:x val="4.6658823085973397E-2"/>
          <c:y val="8.9040366315949193E-2"/>
          <c:w val="0.93829657888856299"/>
          <c:h val="0.714974500017313"/>
        </c:manualLayout>
      </c:layout>
      <c:barChart>
        <c:barDir val="col"/>
        <c:grouping val="clustered"/>
        <c:varyColors val="0"/>
        <c:ser>
          <c:idx val="3"/>
          <c:order val="0"/>
          <c:tx>
            <c:v>Difference between (% of non-Whites) and (% of Whites) voting PT</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r_coef!$AX$2:$AX$9</c15:sqref>
                  </c15:fullRef>
                </c:ext>
              </c:extLst>
              <c:f>r_coef!$AX$9</c:f>
              <c:numCache>
                <c:formatCode>General</c:formatCode>
                <c:ptCount val="1"/>
                <c:pt idx="0">
                  <c:v>17.106033325195312</c:v>
                </c:pt>
              </c:numCache>
            </c:numRef>
          </c:val>
          <c:extLst xmlns:c16r2="http://schemas.microsoft.com/office/drawing/2015/06/chart">
            <c:ext xmlns:c16="http://schemas.microsoft.com/office/drawing/2014/chart" uri="{C3380CC4-5D6E-409C-BE32-E72D297353CC}">
              <c16:uniqueId val="{00000000-98C8-46AC-BB5F-E126099DEB25}"/>
            </c:ext>
          </c:extLst>
        </c:ser>
        <c:ser>
          <c:idx val="0"/>
          <c:order val="1"/>
          <c:tx>
            <c:v>After controlling for income</c:v>
          </c:tx>
          <c:spPr>
            <a:solidFill>
              <a:srgbClr val="FF0000"/>
            </a:solidFill>
            <a:ln>
              <a:solidFill>
                <a:srgbClr val="FF0000"/>
              </a:solidFill>
            </a:ln>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r_coef!$AY$2:$AY$9</c15:sqref>
                  </c15:fullRef>
                </c:ext>
              </c:extLst>
              <c:f>r_coef!$AY$9</c:f>
              <c:numCache>
                <c:formatCode>General</c:formatCode>
                <c:ptCount val="1"/>
                <c:pt idx="0">
                  <c:v>13.697287559509277</c:v>
                </c:pt>
              </c:numCache>
            </c:numRef>
          </c:val>
          <c:extLst xmlns:c15="http://schemas.microsoft.com/office/drawing/2012/chart" xmlns:c16r2="http://schemas.microsoft.com/office/drawing/2015/06/chart">
            <c:ext xmlns:c16="http://schemas.microsoft.com/office/drawing/2014/chart" uri="{C3380CC4-5D6E-409C-BE32-E72D297353CC}">
              <c16:uniqueId val="{00000001-98C8-46AC-BB5F-E126099DEB25}"/>
            </c:ext>
          </c:extLst>
        </c:ser>
        <c:ser>
          <c:idx val="1"/>
          <c:order val="2"/>
          <c:tx>
            <c:v>After controlling for income, education, age, gender, occupation, rural/urban</c:v>
          </c:tx>
          <c:spPr>
            <a:solidFill>
              <a:schemeClr val="accent6"/>
            </a:solidFill>
            <a:ln>
              <a:solidFill>
                <a:schemeClr val="accent6"/>
              </a:solidFill>
            </a:ln>
            <a:effectLst/>
          </c:spPr>
          <c:invertIfNegative val="0"/>
          <c:cat>
            <c:numRef>
              <c:extLst>
                <c:ext xmlns:c15="http://schemas.microsoft.com/office/drawing/2012/chart" uri="{02D57815-91ED-43cb-92C2-25804820EDAC}">
                  <c15:fullRef>
                    <c15:sqref>r_votes!$A$2:$A$9</c15:sqref>
                  </c15:fullRef>
                </c:ext>
              </c:extLst>
              <c:f>r_votes!$A$9</c:f>
              <c:numCache>
                <c:formatCode>General</c:formatCode>
                <c:ptCount val="1"/>
                <c:pt idx="0">
                  <c:v>2018</c:v>
                </c:pt>
              </c:numCache>
            </c:numRef>
          </c:cat>
          <c:val>
            <c:numRef>
              <c:extLst>
                <c:ext xmlns:c15="http://schemas.microsoft.com/office/drawing/2012/chart" uri="{02D57815-91ED-43cb-92C2-25804820EDAC}">
                  <c15:fullRef>
                    <c15:sqref>r_coef!$AZ$2:$AZ$9</c15:sqref>
                  </c15:fullRef>
                </c:ext>
              </c:extLst>
              <c:f>r_coef!$AZ$9</c:f>
              <c:numCache>
                <c:formatCode>General</c:formatCode>
                <c:ptCount val="1"/>
                <c:pt idx="0">
                  <c:v>13.556082725524902</c:v>
                </c:pt>
              </c:numCache>
            </c:numRef>
          </c:val>
          <c:extLst xmlns:c16r2="http://schemas.microsoft.com/office/drawing/2015/06/chart">
            <c:ext xmlns:c16="http://schemas.microsoft.com/office/drawing/2014/chart" uri="{C3380CC4-5D6E-409C-BE32-E72D297353CC}">
              <c16:uniqueId val="{00000002-98C8-46AC-BB5F-E126099DEB25}"/>
            </c:ext>
          </c:extLst>
        </c:ser>
        <c:ser>
          <c:idx val="2"/>
          <c:order val="3"/>
          <c:tx>
            <c:v>After controlling for income, education, age, gender, occupation, rural/urban, region</c:v>
          </c:tx>
          <c:spPr>
            <a:solidFill>
              <a:schemeClr val="accent4"/>
            </a:solidFill>
            <a:ln>
              <a:solidFill>
                <a:schemeClr val="accent4"/>
              </a:solidFill>
            </a:ln>
          </c:spPr>
          <c:invertIfNegative val="0"/>
          <c:cat>
            <c:strLit>
              <c:ptCount val="1"/>
              <c:pt idx="0">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r_coef!$BA$2:$BA$9</c15:sqref>
                  </c15:fullRef>
                </c:ext>
              </c:extLst>
              <c:f>r_coef!$BA$9</c:f>
              <c:numCache>
                <c:formatCode>General</c:formatCode>
                <c:ptCount val="1"/>
                <c:pt idx="0">
                  <c:v>10.435833930969238</c:v>
                </c:pt>
              </c:numCache>
            </c:numRef>
          </c:val>
          <c:extLst xmlns:c16r2="http://schemas.microsoft.com/office/drawing/2015/06/chart">
            <c:ext xmlns:c16="http://schemas.microsoft.com/office/drawing/2014/chart" uri="{C3380CC4-5D6E-409C-BE32-E72D297353CC}">
              <c16:uniqueId val="{00000003-98C8-46AC-BB5F-E126099DEB25}"/>
            </c:ext>
          </c:extLst>
        </c:ser>
        <c:dLbls>
          <c:showLegendKey val="0"/>
          <c:showVal val="0"/>
          <c:showCatName val="0"/>
          <c:showSerName val="0"/>
          <c:showPercent val="0"/>
          <c:showBubbleSize val="0"/>
        </c:dLbls>
        <c:gapWidth val="219"/>
        <c:overlap val="-27"/>
        <c:axId val="1396620048"/>
        <c:axId val="1396644528"/>
        <c:extLst xmlns:c16r2="http://schemas.microsoft.com/office/drawing/2015/06/chart"/>
      </c:barChart>
      <c:catAx>
        <c:axId val="13966200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4528"/>
        <c:crosses val="autoZero"/>
        <c:auto val="1"/>
        <c:lblAlgn val="ctr"/>
        <c:lblOffset val="100"/>
        <c:noMultiLvlLbl val="0"/>
      </c:catAx>
      <c:valAx>
        <c:axId val="1396644528"/>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0048"/>
        <c:crosses val="autoZero"/>
        <c:crossBetween val="between"/>
        <c:majorUnit val="2"/>
      </c:valAx>
      <c:spPr>
        <a:ln>
          <a:solidFill>
            <a:sysClr val="windowText" lastClr="000000"/>
          </a:solidFill>
        </a:ln>
      </c:spPr>
    </c:plotArea>
    <c:legend>
      <c:legendPos val="b"/>
      <c:layout>
        <c:manualLayout>
          <c:xMode val="edge"/>
          <c:yMode val="edge"/>
          <c:x val="5.69779957946202E-2"/>
          <c:y val="9.6003106496435897E-2"/>
          <c:w val="0.91801814074829902"/>
          <c:h val="0.176812741252261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baseline="0"/>
              <a:t> B1 - </a:t>
            </a:r>
            <a:r>
              <a:rPr lang="en-US" sz="1680" b="1"/>
              <a:t>Educational composition of income groups, 1989</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2"/>
          <c:order val="0"/>
          <c:tx>
            <c:v>Primary</c:v>
          </c:tx>
          <c:spPr>
            <a:solidFill>
              <a:schemeClr val="accent1"/>
            </a:solidFill>
            <a:ln>
              <a:solidFill>
                <a:schemeClr val="accent1"/>
              </a:solidFill>
            </a:ln>
            <a:effectLst/>
          </c:spPr>
          <c:invertIfNegative val="0"/>
          <c:cat>
            <c:strRef>
              <c:f>r_comp!$B$2:$B$4</c:f>
              <c:strCache>
                <c:ptCount val="3"/>
                <c:pt idx="0">
                  <c:v>Bottom 50 %</c:v>
                </c:pt>
                <c:pt idx="1">
                  <c:v>Middle 40 %</c:v>
                </c:pt>
                <c:pt idx="2">
                  <c:v>Top 10 %</c:v>
                </c:pt>
              </c:strCache>
            </c:strRef>
          </c:cat>
          <c:val>
            <c:numRef>
              <c:f>r_comp!$C$2:$C$4</c:f>
              <c:numCache>
                <c:formatCode>General</c:formatCode>
                <c:ptCount val="3"/>
                <c:pt idx="0">
                  <c:v>0.80593717098236084</c:v>
                </c:pt>
                <c:pt idx="1">
                  <c:v>0.58680421113967896</c:v>
                </c:pt>
                <c:pt idx="2">
                  <c:v>0.33727288246154785</c:v>
                </c:pt>
              </c:numCache>
            </c:numRef>
          </c:val>
          <c:extLst xmlns:c16r2="http://schemas.microsoft.com/office/drawing/2015/06/chart">
            <c:ext xmlns:c16="http://schemas.microsoft.com/office/drawing/2014/chart" uri="{C3380CC4-5D6E-409C-BE32-E72D297353CC}">
              <c16:uniqueId val="{00000004-5F21-48B3-9353-F19B018393E1}"/>
            </c:ext>
          </c:extLst>
        </c:ser>
        <c:ser>
          <c:idx val="0"/>
          <c:order val="1"/>
          <c:tx>
            <c:v>Secondary</c:v>
          </c:tx>
          <c:spPr>
            <a:solidFill>
              <a:srgbClr val="FF0000"/>
            </a:solidFill>
            <a:ln>
              <a:solidFill>
                <a:srgbClr val="FF0000"/>
              </a:solidFill>
            </a:ln>
            <a:effectLst/>
          </c:spPr>
          <c:invertIfNegative val="0"/>
          <c:cat>
            <c:strRef>
              <c:f>r_comp!$B$2:$B$4</c:f>
              <c:strCache>
                <c:ptCount val="3"/>
                <c:pt idx="0">
                  <c:v>Bottom 50 %</c:v>
                </c:pt>
                <c:pt idx="1">
                  <c:v>Middle 40 %</c:v>
                </c:pt>
                <c:pt idx="2">
                  <c:v>Top 10 %</c:v>
                </c:pt>
              </c:strCache>
            </c:strRef>
          </c:cat>
          <c:val>
            <c:numRef>
              <c:f>r_comp!$D$2:$D$4</c:f>
              <c:numCache>
                <c:formatCode>General</c:formatCode>
                <c:ptCount val="3"/>
                <c:pt idx="0">
                  <c:v>0.17184218764305115</c:v>
                </c:pt>
                <c:pt idx="1">
                  <c:v>0.29718142747879028</c:v>
                </c:pt>
                <c:pt idx="2">
                  <c:v>0.35187169909477234</c:v>
                </c:pt>
              </c:numCache>
            </c:numRef>
          </c:val>
          <c:extLst xmlns:c16r2="http://schemas.microsoft.com/office/drawing/2015/06/chart">
            <c:ext xmlns:c16="http://schemas.microsoft.com/office/drawing/2014/chart" uri="{C3380CC4-5D6E-409C-BE32-E72D297353CC}">
              <c16:uniqueId val="{00000006-5F21-48B3-9353-F19B018393E1}"/>
            </c:ext>
          </c:extLst>
        </c:ser>
        <c:ser>
          <c:idx val="1"/>
          <c:order val="2"/>
          <c:tx>
            <c:v>Tertiary</c:v>
          </c:tx>
          <c:spPr>
            <a:solidFill>
              <a:schemeClr val="accent6"/>
            </a:solidFill>
            <a:ln>
              <a:solidFill>
                <a:schemeClr val="accent6"/>
              </a:solidFill>
            </a:ln>
            <a:effectLst/>
          </c:spPr>
          <c:invertIfNegative val="0"/>
          <c:cat>
            <c:strRef>
              <c:f>r_comp!$B$2:$B$4</c:f>
              <c:strCache>
                <c:ptCount val="3"/>
                <c:pt idx="0">
                  <c:v>Bottom 50 %</c:v>
                </c:pt>
                <c:pt idx="1">
                  <c:v>Middle 40 %</c:v>
                </c:pt>
                <c:pt idx="2">
                  <c:v>Top 10 %</c:v>
                </c:pt>
              </c:strCache>
            </c:strRef>
          </c:cat>
          <c:val>
            <c:numRef>
              <c:f>r_comp!$E$2:$E$4</c:f>
              <c:numCache>
                <c:formatCode>General</c:formatCode>
                <c:ptCount val="3"/>
                <c:pt idx="0">
                  <c:v>2.2220630198717117E-2</c:v>
                </c:pt>
                <c:pt idx="1">
                  <c:v>0.11601435393095016</c:v>
                </c:pt>
                <c:pt idx="2">
                  <c:v>0.31085541844367981</c:v>
                </c:pt>
              </c:numCache>
            </c:numRef>
          </c:val>
          <c:extLst xmlns:c16r2="http://schemas.microsoft.com/office/drawing/2015/06/chart">
            <c:ext xmlns:c16="http://schemas.microsoft.com/office/drawing/2014/chart" uri="{C3380CC4-5D6E-409C-BE32-E72D297353CC}">
              <c16:uniqueId val="{00000008-5F21-48B3-9353-F19B018393E1}"/>
            </c:ext>
          </c:extLst>
        </c:ser>
        <c:dLbls>
          <c:showLegendKey val="0"/>
          <c:showVal val="0"/>
          <c:showCatName val="0"/>
          <c:showSerName val="0"/>
          <c:showPercent val="0"/>
          <c:showBubbleSize val="0"/>
        </c:dLbls>
        <c:gapWidth val="219"/>
        <c:overlap val="100"/>
        <c:axId val="1396645616"/>
        <c:axId val="1396622224"/>
      </c:barChart>
      <c:catAx>
        <c:axId val="13966456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2224"/>
        <c:crosses val="autoZero"/>
        <c:auto val="1"/>
        <c:lblAlgn val="ctr"/>
        <c:lblOffset val="100"/>
        <c:noMultiLvlLbl val="0"/>
      </c:catAx>
      <c:valAx>
        <c:axId val="13966222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45616"/>
        <c:crosses val="autoZero"/>
        <c:crossBetween val="between"/>
      </c:valAx>
      <c:spPr>
        <a:noFill/>
        <a:ln>
          <a:solidFill>
            <a:sysClr val="windowText" lastClr="000000"/>
          </a:solidFill>
        </a:ln>
        <a:effectLst/>
      </c:spPr>
    </c:plotArea>
    <c:legend>
      <c:legendPos val="b"/>
      <c:layout>
        <c:manualLayout>
          <c:xMode val="edge"/>
          <c:yMode val="edge"/>
          <c:x val="6.5044571102418E-2"/>
          <c:y val="0.76863823661807396"/>
          <c:w val="0.90582490866356702"/>
          <c:h val="9.10582698925422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B2 - Educational composition of income groups, 2018</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2"/>
          <c:order val="0"/>
          <c:tx>
            <c:v>Primary</c:v>
          </c:tx>
          <c:spPr>
            <a:solidFill>
              <a:schemeClr val="accent1"/>
            </a:solidFill>
            <a:ln>
              <a:solidFill>
                <a:schemeClr val="accent1"/>
              </a:solidFill>
            </a:ln>
            <a:effectLst/>
          </c:spPr>
          <c:invertIfNegative val="0"/>
          <c:cat>
            <c:strRef>
              <c:f>r_comp!$B$2:$B$4</c:f>
              <c:strCache>
                <c:ptCount val="3"/>
                <c:pt idx="0">
                  <c:v>Bottom 50 %</c:v>
                </c:pt>
                <c:pt idx="1">
                  <c:v>Middle 40 %</c:v>
                </c:pt>
                <c:pt idx="2">
                  <c:v>Top 10 %</c:v>
                </c:pt>
              </c:strCache>
            </c:strRef>
          </c:cat>
          <c:val>
            <c:numRef>
              <c:f>r_comp!$C$23:$C$25</c:f>
              <c:numCache>
                <c:formatCode>General</c:formatCode>
                <c:ptCount val="3"/>
                <c:pt idx="0">
                  <c:v>0.38511916995048523</c:v>
                </c:pt>
                <c:pt idx="1">
                  <c:v>0.14532828330993652</c:v>
                </c:pt>
                <c:pt idx="2">
                  <c:v>4.0569424629211426E-2</c:v>
                </c:pt>
              </c:numCache>
            </c:numRef>
          </c:val>
          <c:extLst xmlns:c16r2="http://schemas.microsoft.com/office/drawing/2015/06/chart">
            <c:ext xmlns:c16="http://schemas.microsoft.com/office/drawing/2014/chart" uri="{C3380CC4-5D6E-409C-BE32-E72D297353CC}">
              <c16:uniqueId val="{00000000-9629-4CE6-B206-385F6927B663}"/>
            </c:ext>
          </c:extLst>
        </c:ser>
        <c:ser>
          <c:idx val="0"/>
          <c:order val="1"/>
          <c:tx>
            <c:v>Secondary</c:v>
          </c:tx>
          <c:spPr>
            <a:solidFill>
              <a:srgbClr val="FF0000"/>
            </a:solidFill>
            <a:ln>
              <a:solidFill>
                <a:srgbClr val="FF0000"/>
              </a:solidFill>
            </a:ln>
            <a:effectLst/>
          </c:spPr>
          <c:invertIfNegative val="0"/>
          <c:cat>
            <c:strRef>
              <c:f>r_comp!$B$2:$B$4</c:f>
              <c:strCache>
                <c:ptCount val="3"/>
                <c:pt idx="0">
                  <c:v>Bottom 50 %</c:v>
                </c:pt>
                <c:pt idx="1">
                  <c:v>Middle 40 %</c:v>
                </c:pt>
                <c:pt idx="2">
                  <c:v>Top 10 %</c:v>
                </c:pt>
              </c:strCache>
            </c:strRef>
          </c:cat>
          <c:val>
            <c:numRef>
              <c:f>r_comp!$D$23:$D$25</c:f>
              <c:numCache>
                <c:formatCode>General</c:formatCode>
                <c:ptCount val="3"/>
                <c:pt idx="0">
                  <c:v>0.51848340034484863</c:v>
                </c:pt>
                <c:pt idx="1">
                  <c:v>0.5170513391494751</c:v>
                </c:pt>
                <c:pt idx="2">
                  <c:v>0.31810149550437927</c:v>
                </c:pt>
              </c:numCache>
            </c:numRef>
          </c:val>
          <c:extLst xmlns:c16r2="http://schemas.microsoft.com/office/drawing/2015/06/chart">
            <c:ext xmlns:c16="http://schemas.microsoft.com/office/drawing/2014/chart" uri="{C3380CC4-5D6E-409C-BE32-E72D297353CC}">
              <c16:uniqueId val="{00000001-9629-4CE6-B206-385F6927B663}"/>
            </c:ext>
          </c:extLst>
        </c:ser>
        <c:ser>
          <c:idx val="1"/>
          <c:order val="2"/>
          <c:tx>
            <c:v>Tertiary</c:v>
          </c:tx>
          <c:spPr>
            <a:solidFill>
              <a:schemeClr val="accent6"/>
            </a:solidFill>
            <a:ln>
              <a:solidFill>
                <a:schemeClr val="accent6"/>
              </a:solidFill>
            </a:ln>
            <a:effectLst/>
          </c:spPr>
          <c:invertIfNegative val="0"/>
          <c:cat>
            <c:strRef>
              <c:f>r_comp!$B$2:$B$4</c:f>
              <c:strCache>
                <c:ptCount val="3"/>
                <c:pt idx="0">
                  <c:v>Bottom 50 %</c:v>
                </c:pt>
                <c:pt idx="1">
                  <c:v>Middle 40 %</c:v>
                </c:pt>
                <c:pt idx="2">
                  <c:v>Top 10 %</c:v>
                </c:pt>
              </c:strCache>
            </c:strRef>
          </c:cat>
          <c:val>
            <c:numRef>
              <c:f>r_comp!$E$23:$E$25</c:f>
              <c:numCache>
                <c:formatCode>General</c:formatCode>
                <c:ptCount val="3"/>
                <c:pt idx="0">
                  <c:v>9.6397414803504944E-2</c:v>
                </c:pt>
                <c:pt idx="1">
                  <c:v>0.33762037754058838</c:v>
                </c:pt>
                <c:pt idx="2">
                  <c:v>0.64132905006408691</c:v>
                </c:pt>
              </c:numCache>
            </c:numRef>
          </c:val>
          <c:extLst xmlns:c16r2="http://schemas.microsoft.com/office/drawing/2015/06/chart">
            <c:ext xmlns:c16="http://schemas.microsoft.com/office/drawing/2014/chart" uri="{C3380CC4-5D6E-409C-BE32-E72D297353CC}">
              <c16:uniqueId val="{00000002-9629-4CE6-B206-385F6927B663}"/>
            </c:ext>
          </c:extLst>
        </c:ser>
        <c:dLbls>
          <c:showLegendKey val="0"/>
          <c:showVal val="0"/>
          <c:showCatName val="0"/>
          <c:showSerName val="0"/>
          <c:showPercent val="0"/>
          <c:showBubbleSize val="0"/>
        </c:dLbls>
        <c:gapWidth val="219"/>
        <c:overlap val="100"/>
        <c:axId val="1396623312"/>
        <c:axId val="1396624944"/>
      </c:barChart>
      <c:catAx>
        <c:axId val="1396623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4944"/>
        <c:crosses val="autoZero"/>
        <c:auto val="1"/>
        <c:lblAlgn val="ctr"/>
        <c:lblOffset val="100"/>
        <c:noMultiLvlLbl val="0"/>
      </c:catAx>
      <c:valAx>
        <c:axId val="13966249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6623312"/>
        <c:crosses val="autoZero"/>
        <c:crossBetween val="between"/>
      </c:valAx>
      <c:spPr>
        <a:noFill/>
        <a:ln>
          <a:solidFill>
            <a:sysClr val="windowText" lastClr="000000"/>
          </a:solidFill>
        </a:ln>
        <a:effectLst/>
      </c:spPr>
    </c:plotArea>
    <c:legend>
      <c:legendPos val="b"/>
      <c:layout>
        <c:manualLayout>
          <c:xMode val="edge"/>
          <c:yMode val="edge"/>
          <c:x val="6.5044571102418E-2"/>
          <c:y val="0.76863823661807396"/>
          <c:w val="0.90582490866356702"/>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B3 - Regional composition of income groups, 1989</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2572472550212599"/>
        </c:manualLayout>
      </c:layout>
      <c:barChart>
        <c:barDir val="col"/>
        <c:grouping val="percentStacked"/>
        <c:varyColors val="0"/>
        <c:ser>
          <c:idx val="0"/>
          <c:order val="0"/>
          <c:tx>
            <c:v>Northeast</c:v>
          </c:tx>
          <c:spPr>
            <a:solidFill>
              <a:schemeClr val="accent1"/>
            </a:solidFill>
            <a:ln>
              <a:noFill/>
            </a:ln>
            <a:effectLst/>
          </c:spPr>
          <c:invertIfNegative val="0"/>
          <c:cat>
            <c:strRef>
              <c:f>r_comp!$B$23:$B$25</c:f>
              <c:strCache>
                <c:ptCount val="3"/>
                <c:pt idx="0">
                  <c:v>Bottom 50 %</c:v>
                </c:pt>
                <c:pt idx="1">
                  <c:v>Middle 40 %</c:v>
                </c:pt>
                <c:pt idx="2">
                  <c:v>Top 10 %</c:v>
                </c:pt>
              </c:strCache>
            </c:strRef>
          </c:cat>
          <c:val>
            <c:numRef>
              <c:f>r_comp!$K$2:$K$4</c:f>
              <c:numCache>
                <c:formatCode>General</c:formatCode>
                <c:ptCount val="3"/>
                <c:pt idx="0">
                  <c:v>0.31240585446357727</c:v>
                </c:pt>
                <c:pt idx="1">
                  <c:v>0.21743233501911163</c:v>
                </c:pt>
                <c:pt idx="2">
                  <c:v>0.13119347393512726</c:v>
                </c:pt>
              </c:numCache>
            </c:numRef>
          </c:val>
          <c:extLst xmlns:c16r2="http://schemas.microsoft.com/office/drawing/2015/06/chart">
            <c:ext xmlns:c16="http://schemas.microsoft.com/office/drawing/2014/chart" uri="{C3380CC4-5D6E-409C-BE32-E72D297353CC}">
              <c16:uniqueId val="{00000000-AF83-47F2-9B9E-7535D4616812}"/>
            </c:ext>
          </c:extLst>
        </c:ser>
        <c:ser>
          <c:idx val="2"/>
          <c:order val="1"/>
          <c:tx>
            <c:v>North / Centre-West</c:v>
          </c:tx>
          <c:spPr>
            <a:solidFill>
              <a:srgbClr val="FF0000"/>
            </a:solidFill>
            <a:ln>
              <a:solidFill>
                <a:srgbClr val="FF0000"/>
              </a:solidFill>
            </a:ln>
            <a:effectLst/>
          </c:spPr>
          <c:invertIfNegative val="0"/>
          <c:cat>
            <c:strRef>
              <c:f>r_comp!$B$23:$B$25</c:f>
              <c:strCache>
                <c:ptCount val="3"/>
                <c:pt idx="0">
                  <c:v>Bottom 50 %</c:v>
                </c:pt>
                <c:pt idx="1">
                  <c:v>Middle 40 %</c:v>
                </c:pt>
                <c:pt idx="2">
                  <c:v>Top 10 %</c:v>
                </c:pt>
              </c:strCache>
            </c:strRef>
          </c:cat>
          <c:val>
            <c:numRef>
              <c:f>r_comp!$J$2:$J$4</c:f>
              <c:numCache>
                <c:formatCode>General</c:formatCode>
                <c:ptCount val="3"/>
                <c:pt idx="0">
                  <c:v>0.1148647665977478</c:v>
                </c:pt>
                <c:pt idx="1">
                  <c:v>0.10446652770042419</c:v>
                </c:pt>
                <c:pt idx="2">
                  <c:v>9.0257816016674042E-2</c:v>
                </c:pt>
              </c:numCache>
            </c:numRef>
          </c:val>
          <c:extLst xmlns:c16r2="http://schemas.microsoft.com/office/drawing/2015/06/chart">
            <c:ext xmlns:c16="http://schemas.microsoft.com/office/drawing/2014/chart" uri="{C3380CC4-5D6E-409C-BE32-E72D297353CC}">
              <c16:uniqueId val="{00000001-AF83-47F2-9B9E-7535D4616812}"/>
            </c:ext>
          </c:extLst>
        </c:ser>
        <c:ser>
          <c:idx val="1"/>
          <c:order val="2"/>
          <c:tx>
            <c:v>South</c:v>
          </c:tx>
          <c:spPr>
            <a:solidFill>
              <a:schemeClr val="accent6"/>
            </a:solidFill>
            <a:ln>
              <a:solidFill>
                <a:schemeClr val="accent6"/>
              </a:solidFill>
            </a:ln>
            <a:effectLst/>
          </c:spPr>
          <c:invertIfNegative val="0"/>
          <c:cat>
            <c:strRef>
              <c:f>r_comp!$B$23:$B$25</c:f>
              <c:strCache>
                <c:ptCount val="3"/>
                <c:pt idx="0">
                  <c:v>Bottom 50 %</c:v>
                </c:pt>
                <c:pt idx="1">
                  <c:v>Middle 40 %</c:v>
                </c:pt>
                <c:pt idx="2">
                  <c:v>Top 10 %</c:v>
                </c:pt>
              </c:strCache>
            </c:strRef>
          </c:cat>
          <c:val>
            <c:numRef>
              <c:f>r_comp!$L$2:$L$4</c:f>
              <c:numCache>
                <c:formatCode>General</c:formatCode>
                <c:ptCount val="3"/>
                <c:pt idx="0">
                  <c:v>0.181730717420578</c:v>
                </c:pt>
                <c:pt idx="1">
                  <c:v>0.16621898114681244</c:v>
                </c:pt>
                <c:pt idx="2">
                  <c:v>0.15222446620464325</c:v>
                </c:pt>
              </c:numCache>
            </c:numRef>
          </c:val>
          <c:extLst xmlns:c16r2="http://schemas.microsoft.com/office/drawing/2015/06/chart">
            <c:ext xmlns:c16="http://schemas.microsoft.com/office/drawing/2014/chart" uri="{C3380CC4-5D6E-409C-BE32-E72D297353CC}">
              <c16:uniqueId val="{00000002-AF83-47F2-9B9E-7535D4616812}"/>
            </c:ext>
          </c:extLst>
        </c:ser>
        <c:ser>
          <c:idx val="3"/>
          <c:order val="3"/>
          <c:tx>
            <c:v>Southeast</c:v>
          </c:tx>
          <c:spPr>
            <a:solidFill>
              <a:schemeClr val="accent4"/>
            </a:solidFill>
            <a:ln>
              <a:noFill/>
            </a:ln>
            <a:effectLst/>
          </c:spPr>
          <c:invertIfNegative val="0"/>
          <c:cat>
            <c:strRef>
              <c:f>r_comp!$B$23:$B$25</c:f>
              <c:strCache>
                <c:ptCount val="3"/>
                <c:pt idx="0">
                  <c:v>Bottom 50 %</c:v>
                </c:pt>
                <c:pt idx="1">
                  <c:v>Middle 40 %</c:v>
                </c:pt>
                <c:pt idx="2">
                  <c:v>Top 10 %</c:v>
                </c:pt>
              </c:strCache>
            </c:strRef>
          </c:cat>
          <c:val>
            <c:numRef>
              <c:f>r_comp!$M$2:$M$4</c:f>
              <c:numCache>
                <c:formatCode>General</c:formatCode>
                <c:ptCount val="3"/>
                <c:pt idx="0">
                  <c:v>0.39099866151809692</c:v>
                </c:pt>
                <c:pt idx="1">
                  <c:v>0.51188212633132935</c:v>
                </c:pt>
                <c:pt idx="2">
                  <c:v>0.62632423639297485</c:v>
                </c:pt>
              </c:numCache>
            </c:numRef>
          </c:val>
          <c:extLst xmlns:c16r2="http://schemas.microsoft.com/office/drawing/2015/06/chart">
            <c:ext xmlns:c16="http://schemas.microsoft.com/office/drawing/2014/chart" uri="{C3380CC4-5D6E-409C-BE32-E72D297353CC}">
              <c16:uniqueId val="{00000003-AF83-47F2-9B9E-7535D4616812}"/>
            </c:ext>
          </c:extLst>
        </c:ser>
        <c:dLbls>
          <c:showLegendKey val="0"/>
          <c:showVal val="0"/>
          <c:showCatName val="0"/>
          <c:showSerName val="0"/>
          <c:showPercent val="0"/>
          <c:showBubbleSize val="0"/>
        </c:dLbls>
        <c:gapWidth val="219"/>
        <c:overlap val="100"/>
        <c:axId val="1399274864"/>
        <c:axId val="1399262352"/>
      </c:barChart>
      <c:catAx>
        <c:axId val="13992748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62352"/>
        <c:crosses val="autoZero"/>
        <c:auto val="1"/>
        <c:lblAlgn val="ctr"/>
        <c:lblOffset val="100"/>
        <c:noMultiLvlLbl val="0"/>
      </c:catAx>
      <c:valAx>
        <c:axId val="13992623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74864"/>
        <c:crosses val="autoZero"/>
        <c:crossBetween val="between"/>
      </c:valAx>
      <c:spPr>
        <a:noFill/>
        <a:ln>
          <a:solidFill>
            <a:sysClr val="windowText" lastClr="000000"/>
          </a:solidFill>
        </a:ln>
        <a:effectLst/>
      </c:spPr>
    </c:plotArea>
    <c:legend>
      <c:legendPos val="b"/>
      <c:layout>
        <c:manualLayout>
          <c:xMode val="edge"/>
          <c:yMode val="edge"/>
          <c:x val="6.5044571102418E-2"/>
          <c:y val="0.79376722052661997"/>
          <c:w val="0.90172937492764405"/>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B4 - Regional composition of income groups, 2018</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62572472550212599"/>
        </c:manualLayout>
      </c:layout>
      <c:barChart>
        <c:barDir val="col"/>
        <c:grouping val="percentStacked"/>
        <c:varyColors val="0"/>
        <c:ser>
          <c:idx val="0"/>
          <c:order val="0"/>
          <c:tx>
            <c:v>Northeast</c:v>
          </c:tx>
          <c:spPr>
            <a:solidFill>
              <a:schemeClr val="accent1"/>
            </a:solidFill>
            <a:ln>
              <a:noFill/>
            </a:ln>
            <a:effectLst/>
          </c:spPr>
          <c:invertIfNegative val="0"/>
          <c:cat>
            <c:strRef>
              <c:f>r_comp!$B$23:$B$25</c:f>
              <c:strCache>
                <c:ptCount val="3"/>
                <c:pt idx="0">
                  <c:v>Bottom 50 %</c:v>
                </c:pt>
                <c:pt idx="1">
                  <c:v>Middle 40 %</c:v>
                </c:pt>
                <c:pt idx="2">
                  <c:v>Top 10 %</c:v>
                </c:pt>
              </c:strCache>
            </c:strRef>
          </c:cat>
          <c:val>
            <c:numRef>
              <c:f>r_comp!$K$23:$K$25</c:f>
              <c:numCache>
                <c:formatCode>General</c:formatCode>
                <c:ptCount val="3"/>
                <c:pt idx="0">
                  <c:v>0.36478054523468018</c:v>
                </c:pt>
                <c:pt idx="1">
                  <c:v>0.1630280464887619</c:v>
                </c:pt>
                <c:pt idx="2">
                  <c:v>0.12767209112644196</c:v>
                </c:pt>
              </c:numCache>
            </c:numRef>
          </c:val>
          <c:extLst xmlns:c16r2="http://schemas.microsoft.com/office/drawing/2015/06/chart">
            <c:ext xmlns:c16="http://schemas.microsoft.com/office/drawing/2014/chart" uri="{C3380CC4-5D6E-409C-BE32-E72D297353CC}">
              <c16:uniqueId val="{00000003-E50C-4103-9106-889464F455E6}"/>
            </c:ext>
          </c:extLst>
        </c:ser>
        <c:ser>
          <c:idx val="2"/>
          <c:order val="1"/>
          <c:tx>
            <c:v>North / Centre-West</c:v>
          </c:tx>
          <c:spPr>
            <a:solidFill>
              <a:srgbClr val="FF0000"/>
            </a:solidFill>
            <a:ln>
              <a:solidFill>
                <a:srgbClr val="FF0000"/>
              </a:solidFill>
            </a:ln>
            <a:effectLst/>
          </c:spPr>
          <c:invertIfNegative val="0"/>
          <c:cat>
            <c:strRef>
              <c:f>r_comp!$B$23:$B$25</c:f>
              <c:strCache>
                <c:ptCount val="3"/>
                <c:pt idx="0">
                  <c:v>Bottom 50 %</c:v>
                </c:pt>
                <c:pt idx="1">
                  <c:v>Middle 40 %</c:v>
                </c:pt>
                <c:pt idx="2">
                  <c:v>Top 10 %</c:v>
                </c:pt>
              </c:strCache>
            </c:strRef>
          </c:cat>
          <c:val>
            <c:numRef>
              <c:f>r_comp!$J$23:$J$25</c:f>
              <c:numCache>
                <c:formatCode>General</c:formatCode>
                <c:ptCount val="3"/>
                <c:pt idx="0">
                  <c:v>0.14339488744735718</c:v>
                </c:pt>
                <c:pt idx="1">
                  <c:v>0.15441066026687622</c:v>
                </c:pt>
                <c:pt idx="2">
                  <c:v>0.16252709925174713</c:v>
                </c:pt>
              </c:numCache>
            </c:numRef>
          </c:val>
          <c:extLst xmlns:c16r2="http://schemas.microsoft.com/office/drawing/2015/06/chart">
            <c:ext xmlns:c16="http://schemas.microsoft.com/office/drawing/2014/chart" uri="{C3380CC4-5D6E-409C-BE32-E72D297353CC}">
              <c16:uniqueId val="{00000000-E50C-4103-9106-889464F455E6}"/>
            </c:ext>
          </c:extLst>
        </c:ser>
        <c:ser>
          <c:idx val="1"/>
          <c:order val="2"/>
          <c:tx>
            <c:v>South</c:v>
          </c:tx>
          <c:spPr>
            <a:solidFill>
              <a:schemeClr val="accent6"/>
            </a:solidFill>
            <a:ln>
              <a:solidFill>
                <a:schemeClr val="accent6"/>
              </a:solidFill>
            </a:ln>
            <a:effectLst/>
          </c:spPr>
          <c:invertIfNegative val="0"/>
          <c:cat>
            <c:strRef>
              <c:f>r_comp!$B$23:$B$25</c:f>
              <c:strCache>
                <c:ptCount val="3"/>
                <c:pt idx="0">
                  <c:v>Bottom 50 %</c:v>
                </c:pt>
                <c:pt idx="1">
                  <c:v>Middle 40 %</c:v>
                </c:pt>
                <c:pt idx="2">
                  <c:v>Top 10 %</c:v>
                </c:pt>
              </c:strCache>
            </c:strRef>
          </c:cat>
          <c:val>
            <c:numRef>
              <c:f>r_comp!$L$23:$L$25</c:f>
              <c:numCache>
                <c:formatCode>General</c:formatCode>
                <c:ptCount val="3"/>
                <c:pt idx="0">
                  <c:v>0.11441124230623245</c:v>
                </c:pt>
                <c:pt idx="1">
                  <c:v>0.18587695062160492</c:v>
                </c:pt>
                <c:pt idx="2">
                  <c:v>0.16495546698570251</c:v>
                </c:pt>
              </c:numCache>
            </c:numRef>
          </c:val>
          <c:extLst xmlns:c16r2="http://schemas.microsoft.com/office/drawing/2015/06/chart">
            <c:ext xmlns:c16="http://schemas.microsoft.com/office/drawing/2014/chart" uri="{C3380CC4-5D6E-409C-BE32-E72D297353CC}">
              <c16:uniqueId val="{00000004-E50C-4103-9106-889464F455E6}"/>
            </c:ext>
          </c:extLst>
        </c:ser>
        <c:ser>
          <c:idx val="3"/>
          <c:order val="3"/>
          <c:tx>
            <c:v>Southeast</c:v>
          </c:tx>
          <c:spPr>
            <a:solidFill>
              <a:schemeClr val="accent4"/>
            </a:solidFill>
            <a:ln>
              <a:noFill/>
            </a:ln>
            <a:effectLst/>
          </c:spPr>
          <c:invertIfNegative val="0"/>
          <c:cat>
            <c:strRef>
              <c:f>r_comp!$B$23:$B$25</c:f>
              <c:strCache>
                <c:ptCount val="3"/>
                <c:pt idx="0">
                  <c:v>Bottom 50 %</c:v>
                </c:pt>
                <c:pt idx="1">
                  <c:v>Middle 40 %</c:v>
                </c:pt>
                <c:pt idx="2">
                  <c:v>Top 10 %</c:v>
                </c:pt>
              </c:strCache>
            </c:strRef>
          </c:cat>
          <c:val>
            <c:numRef>
              <c:f>r_comp!$M$23:$M$25</c:f>
              <c:numCache>
                <c:formatCode>General</c:formatCode>
                <c:ptCount val="3"/>
                <c:pt idx="0">
                  <c:v>0.3774133026599884</c:v>
                </c:pt>
                <c:pt idx="1">
                  <c:v>0.49668434262275696</c:v>
                </c:pt>
                <c:pt idx="2">
                  <c:v>0.5448453426361084</c:v>
                </c:pt>
              </c:numCache>
            </c:numRef>
          </c:val>
          <c:extLst xmlns:c16r2="http://schemas.microsoft.com/office/drawing/2015/06/chart">
            <c:ext xmlns:c16="http://schemas.microsoft.com/office/drawing/2014/chart" uri="{C3380CC4-5D6E-409C-BE32-E72D297353CC}">
              <c16:uniqueId val="{00000005-E50C-4103-9106-889464F455E6}"/>
            </c:ext>
          </c:extLst>
        </c:ser>
        <c:dLbls>
          <c:showLegendKey val="0"/>
          <c:showVal val="0"/>
          <c:showCatName val="0"/>
          <c:showSerName val="0"/>
          <c:showPercent val="0"/>
          <c:showBubbleSize val="0"/>
        </c:dLbls>
        <c:gapWidth val="219"/>
        <c:overlap val="100"/>
        <c:axId val="1399258000"/>
        <c:axId val="1399276496"/>
      </c:barChart>
      <c:catAx>
        <c:axId val="1399258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76496"/>
        <c:crosses val="autoZero"/>
        <c:auto val="1"/>
        <c:lblAlgn val="ctr"/>
        <c:lblOffset val="100"/>
        <c:noMultiLvlLbl val="0"/>
      </c:catAx>
      <c:valAx>
        <c:axId val="13992764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58000"/>
        <c:crosses val="autoZero"/>
        <c:crossBetween val="between"/>
      </c:valAx>
      <c:spPr>
        <a:noFill/>
        <a:ln>
          <a:solidFill>
            <a:sysClr val="windowText" lastClr="000000"/>
          </a:solidFill>
        </a:ln>
        <a:effectLst/>
      </c:spPr>
    </c:plotArea>
    <c:legend>
      <c:legendPos val="b"/>
      <c:layout>
        <c:manualLayout>
          <c:xMode val="edge"/>
          <c:yMode val="edge"/>
          <c:x val="6.5044571102418E-2"/>
          <c:y val="0.79376722052661997"/>
          <c:w val="0.90172937492764405"/>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14.5 - Political conflict</a:t>
            </a:r>
            <a:r>
              <a:rPr lang="en-US" sz="1680" baseline="0"/>
              <a:t> and income</a:t>
            </a:r>
            <a:r>
              <a:rPr lang="en-US" sz="1680"/>
              <a:t> in Brazil,</a:t>
            </a:r>
            <a:r>
              <a:rPr lang="en-US" sz="1680" baseline="0"/>
              <a:t> 1989-2018</a:t>
            </a:r>
            <a:endParaRPr lang="en-US" sz="1680"/>
          </a:p>
        </c:rich>
      </c:tx>
      <c:layout/>
      <c:overlay val="0"/>
    </c:title>
    <c:autoTitleDeleted val="0"/>
    <c:plotArea>
      <c:layout>
        <c:manualLayout>
          <c:layoutTarget val="inner"/>
          <c:xMode val="edge"/>
          <c:yMode val="edge"/>
          <c:x val="5.3032261885851702E-2"/>
          <c:y val="8.9040366315949193E-2"/>
          <c:w val="0.91671441917566998"/>
          <c:h val="0.68534881401122305"/>
        </c:manualLayout>
      </c:layout>
      <c:scatterChart>
        <c:scatterStyle val="lineMarker"/>
        <c:varyColors val="0"/>
        <c:ser>
          <c:idx val="1"/>
          <c:order val="0"/>
          <c:tx>
            <c:v>Difference between (% of bottom 50% earners voting PT) and (% of top 50% earners voting PT)</c:v>
          </c:tx>
          <c:spPr>
            <a:ln w="38100">
              <a:solidFill>
                <a:schemeClr val="accent1"/>
              </a:solidFill>
            </a:ln>
          </c:spPr>
          <c:marker>
            <c:symbol val="circle"/>
            <c:size val="10"/>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r_coef!$C$2:$C$9</c:f>
              <c:numCache>
                <c:formatCode>General</c:formatCode>
                <c:ptCount val="8"/>
                <c:pt idx="0">
                  <c:v>-7.3957643508911133</c:v>
                </c:pt>
                <c:pt idx="1">
                  <c:v>0.64327239990234375</c:v>
                </c:pt>
                <c:pt idx="2">
                  <c:v>0.60341495275497437</c:v>
                </c:pt>
                <c:pt idx="3">
                  <c:v>-2.2276196479797363</c:v>
                </c:pt>
                <c:pt idx="4">
                  <c:v>14.380743026733398</c:v>
                </c:pt>
                <c:pt idx="5">
                  <c:v>9.3998479843139648</c:v>
                </c:pt>
                <c:pt idx="6">
                  <c:v>16.491294860839844</c:v>
                </c:pt>
                <c:pt idx="7">
                  <c:v>19.190036773681641</c:v>
                </c:pt>
              </c:numCache>
            </c:numRef>
          </c:yVal>
          <c:smooth val="0"/>
          <c:extLst xmlns:c16r2="http://schemas.microsoft.com/office/drawing/2015/06/chart">
            <c:ext xmlns:c16="http://schemas.microsoft.com/office/drawing/2014/chart" uri="{C3380CC4-5D6E-409C-BE32-E72D297353CC}">
              <c16:uniqueId val="{00000008-A8B7-4E3B-8A90-7DD03D8552E2}"/>
            </c:ext>
          </c:extLst>
        </c:ser>
        <c:ser>
          <c:idx val="2"/>
          <c:order val="1"/>
          <c:tx>
            <c:v>After controlling for education</c:v>
          </c:tx>
          <c:spPr>
            <a:ln w="38100">
              <a:solidFill>
                <a:srgbClr val="FF0000"/>
              </a:solidFill>
            </a:ln>
          </c:spPr>
          <c:marker>
            <c:symbol val="square"/>
            <c:size val="9"/>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r_coef!$D$2:$D$9</c:f>
              <c:numCache>
                <c:formatCode>General</c:formatCode>
                <c:ptCount val="8"/>
                <c:pt idx="0">
                  <c:v>-3.0081167221069336</c:v>
                </c:pt>
                <c:pt idx="1">
                  <c:v>2.4801390171051025</c:v>
                </c:pt>
                <c:pt idx="2">
                  <c:v>3.1546223163604736</c:v>
                </c:pt>
                <c:pt idx="3">
                  <c:v>-0.47962236404418945</c:v>
                </c:pt>
                <c:pt idx="4">
                  <c:v>9.9550724029541016</c:v>
                </c:pt>
                <c:pt idx="5">
                  <c:v>5.6796479225158691</c:v>
                </c:pt>
                <c:pt idx="6">
                  <c:v>12.01920223236084</c:v>
                </c:pt>
                <c:pt idx="7">
                  <c:v>16.325504302978516</c:v>
                </c:pt>
              </c:numCache>
            </c:numRef>
          </c:yVal>
          <c:smooth val="0"/>
          <c:extLst xmlns:c16r2="http://schemas.microsoft.com/office/drawing/2015/06/chart">
            <c:ext xmlns:c16="http://schemas.microsoft.com/office/drawing/2014/chart" uri="{C3380CC4-5D6E-409C-BE32-E72D297353CC}">
              <c16:uniqueId val="{0000000A-A8B7-4E3B-8A90-7DD03D8552E2}"/>
            </c:ext>
          </c:extLst>
        </c:ser>
        <c:ser>
          <c:idx val="3"/>
          <c:order val="2"/>
          <c:tx>
            <c:v>After controlling for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r_coef!$E$2:$E$9</c:f>
              <c:numCache>
                <c:formatCode>General</c:formatCode>
                <c:ptCount val="8"/>
                <c:pt idx="0">
                  <c:v>-2.7217285633087158</c:v>
                </c:pt>
                <c:pt idx="1">
                  <c:v>2.9697146415710449</c:v>
                </c:pt>
                <c:pt idx="2">
                  <c:v>3.4543488025665283</c:v>
                </c:pt>
                <c:pt idx="3">
                  <c:v>0.87510508298873901</c:v>
                </c:pt>
                <c:pt idx="4">
                  <c:v>10.542548179626465</c:v>
                </c:pt>
                <c:pt idx="5">
                  <c:v>6.6846413612365723</c:v>
                </c:pt>
                <c:pt idx="6">
                  <c:v>11.449838638305664</c:v>
                </c:pt>
                <c:pt idx="7">
                  <c:v>14.367712020874023</c:v>
                </c:pt>
              </c:numCache>
            </c:numRef>
          </c:yVal>
          <c:smooth val="0"/>
          <c:extLst xmlns:c16r2="http://schemas.microsoft.com/office/drawing/2015/06/chart">
            <c:ext xmlns:c16="http://schemas.microsoft.com/office/drawing/2014/chart" uri="{C3380CC4-5D6E-409C-BE32-E72D297353CC}">
              <c16:uniqueId val="{0000000B-A8B7-4E3B-8A90-7DD03D8552E2}"/>
            </c:ext>
          </c:extLst>
        </c:ser>
        <c:ser>
          <c:idx val="4"/>
          <c:order val="3"/>
          <c:tx>
            <c:v>After controlling for education, age, gender, region, rural/urban</c:v>
          </c:tx>
          <c:spPr>
            <a:ln w="38100">
              <a:solidFill>
                <a:schemeClr val="accent4"/>
              </a:solidFill>
            </a:ln>
          </c:spPr>
          <c:marker>
            <c:symbol val="diamond"/>
            <c:size val="11"/>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r_coef!$F$2:$F$9</c:f>
              <c:numCache>
                <c:formatCode>General</c:formatCode>
                <c:ptCount val="8"/>
                <c:pt idx="0">
                  <c:v>0.65111607313156128</c:v>
                </c:pt>
                <c:pt idx="2">
                  <c:v>4.8091878890991211</c:v>
                </c:pt>
                <c:pt idx="3">
                  <c:v>1.2031309604644775</c:v>
                </c:pt>
                <c:pt idx="4">
                  <c:v>7.7317419052124023</c:v>
                </c:pt>
                <c:pt idx="5">
                  <c:v>4.0322141647338867</c:v>
                </c:pt>
                <c:pt idx="6">
                  <c:v>7.1283669471740723</c:v>
                </c:pt>
                <c:pt idx="7">
                  <c:v>10.12542724609375</c:v>
                </c:pt>
              </c:numCache>
            </c:numRef>
          </c:yVal>
          <c:smooth val="0"/>
          <c:extLst xmlns:c16r2="http://schemas.microsoft.com/office/drawing/2015/06/chart">
            <c:ext xmlns:c16="http://schemas.microsoft.com/office/drawing/2014/chart" uri="{C3380CC4-5D6E-409C-BE32-E72D297353CC}">
              <c16:uniqueId val="{0000000C-A8B7-4E3B-8A90-7DD03D8552E2}"/>
            </c:ext>
          </c:extLst>
        </c:ser>
        <c:ser>
          <c:idx val="5"/>
          <c:order val="4"/>
          <c:tx>
            <c:v>After controlling for education, age,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r_coef!$G$2:$G$9</c:f>
              <c:numCache>
                <c:formatCode>General</c:formatCode>
                <c:ptCount val="8"/>
                <c:pt idx="2">
                  <c:v>4.5077500343322754</c:v>
                </c:pt>
                <c:pt idx="3">
                  <c:v>1.3176048994064331</c:v>
                </c:pt>
                <c:pt idx="4">
                  <c:v>7.7749142646789551</c:v>
                </c:pt>
                <c:pt idx="5">
                  <c:v>4.2849431037902832</c:v>
                </c:pt>
                <c:pt idx="6">
                  <c:v>7.2572641372680664</c:v>
                </c:pt>
                <c:pt idx="7">
                  <c:v>9.8705682754516602</c:v>
                </c:pt>
              </c:numCache>
            </c:numRef>
          </c:yVal>
          <c:smooth val="0"/>
          <c:extLst xmlns:c16r2="http://schemas.microsoft.com/office/drawing/2015/06/chart">
            <c:ext xmlns:c16="http://schemas.microsoft.com/office/drawing/2014/chart" uri="{C3380CC4-5D6E-409C-BE32-E72D297353CC}">
              <c16:uniqueId val="{00000000-298A-4011-8058-BD0D185034CC}"/>
            </c:ext>
          </c:extLst>
        </c:ser>
        <c:dLbls>
          <c:showLegendKey val="0"/>
          <c:showVal val="0"/>
          <c:showCatName val="0"/>
          <c:showSerName val="0"/>
          <c:showPercent val="0"/>
          <c:showBubbleSize val="0"/>
        </c:dLbls>
        <c:axId val="1226023744"/>
        <c:axId val="1226042784"/>
      </c:scatterChart>
      <c:valAx>
        <c:axId val="1226023744"/>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ln>
        </c:spPr>
        <c:txPr>
          <a:bodyPr/>
          <a:lstStyle/>
          <a:p>
            <a:pPr>
              <a:defRPr sz="1400"/>
            </a:pPr>
            <a:endParaRPr lang="fr-FR"/>
          </a:p>
        </c:txPr>
        <c:crossAx val="1226042784"/>
        <c:crosses val="autoZero"/>
        <c:crossBetween val="midCat"/>
        <c:majorUnit val="2"/>
        <c:minorUnit val="2"/>
      </c:valAx>
      <c:valAx>
        <c:axId val="1226042784"/>
        <c:scaling>
          <c:orientation val="minMax"/>
          <c:max val="35"/>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26023744"/>
        <c:crosses val="autoZero"/>
        <c:crossBetween val="midCat"/>
        <c:majorUnit val="5"/>
      </c:valAx>
      <c:spPr>
        <a:ln>
          <a:solidFill>
            <a:sysClr val="windowText" lastClr="000000"/>
          </a:solidFill>
        </a:ln>
      </c:spPr>
    </c:plotArea>
    <c:legend>
      <c:legendPos val="b"/>
      <c:layout>
        <c:manualLayout>
          <c:xMode val="edge"/>
          <c:yMode val="edge"/>
          <c:x val="6.3753798491698502E-2"/>
          <c:y val="9.5207424172159605E-2"/>
          <c:w val="0.891631401963767"/>
          <c:h val="0.22298543541241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B5 - Rural-urban composition of income groups, 1989</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73599067392"/>
          <c:w val="0.91062130312926604"/>
          <c:h val="0.60268982358595902"/>
        </c:manualLayout>
      </c:layout>
      <c:barChart>
        <c:barDir val="col"/>
        <c:grouping val="percentStacked"/>
        <c:varyColors val="0"/>
        <c:ser>
          <c:idx val="2"/>
          <c:order val="0"/>
          <c:tx>
            <c:v>Rural areas</c:v>
          </c:tx>
          <c:spPr>
            <a:solidFill>
              <a:schemeClr val="accent1"/>
            </a:solidFill>
            <a:ln>
              <a:solidFill>
                <a:schemeClr val="accent1"/>
              </a:solidFill>
            </a:ln>
            <a:effectLst/>
          </c:spPr>
          <c:invertIfNegative val="0"/>
          <c:cat>
            <c:strRef>
              <c:f>r_comp!$B$23:$B$25</c:f>
              <c:strCache>
                <c:ptCount val="3"/>
                <c:pt idx="0">
                  <c:v>Bottom 50 %</c:v>
                </c:pt>
                <c:pt idx="1">
                  <c:v>Middle 40 %</c:v>
                </c:pt>
                <c:pt idx="2">
                  <c:v>Top 10 %</c:v>
                </c:pt>
              </c:strCache>
            </c:strRef>
          </c:cat>
          <c:val>
            <c:numRef>
              <c:f>r_comp!$O$2:$O$4</c:f>
              <c:numCache>
                <c:formatCode>General</c:formatCode>
                <c:ptCount val="3"/>
                <c:pt idx="0">
                  <c:v>0.73420679569244385</c:v>
                </c:pt>
                <c:pt idx="1">
                  <c:v>0.57423907518386841</c:v>
                </c:pt>
                <c:pt idx="2">
                  <c:v>0.41597616672515869</c:v>
                </c:pt>
              </c:numCache>
            </c:numRef>
          </c:val>
          <c:extLst xmlns:c16r2="http://schemas.microsoft.com/office/drawing/2015/06/chart">
            <c:ext xmlns:c16="http://schemas.microsoft.com/office/drawing/2014/chart" uri="{C3380CC4-5D6E-409C-BE32-E72D297353CC}">
              <c16:uniqueId val="{00000001-0E63-4093-A7B8-58E706476909}"/>
            </c:ext>
          </c:extLst>
        </c:ser>
        <c:ser>
          <c:idx val="0"/>
          <c:order val="1"/>
          <c:tx>
            <c:v>Urban areas</c:v>
          </c:tx>
          <c:spPr>
            <a:solidFill>
              <a:srgbClr val="FF0000"/>
            </a:solidFill>
            <a:ln>
              <a:solidFill>
                <a:srgbClr val="FF0000"/>
              </a:solidFill>
            </a:ln>
            <a:effectLst/>
          </c:spPr>
          <c:invertIfNegative val="0"/>
          <c:cat>
            <c:strRef>
              <c:f>r_comp!$B$23:$B$25</c:f>
              <c:strCache>
                <c:ptCount val="3"/>
                <c:pt idx="0">
                  <c:v>Bottom 50 %</c:v>
                </c:pt>
                <c:pt idx="1">
                  <c:v>Middle 40 %</c:v>
                </c:pt>
                <c:pt idx="2">
                  <c:v>Top 10 %</c:v>
                </c:pt>
              </c:strCache>
            </c:strRef>
          </c:cat>
          <c:val>
            <c:numRef>
              <c:f>r_comp!$N$2:$N$4</c:f>
              <c:numCache>
                <c:formatCode>General</c:formatCode>
                <c:ptCount val="3"/>
                <c:pt idx="0">
                  <c:v>0.26579317450523376</c:v>
                </c:pt>
                <c:pt idx="1">
                  <c:v>0.4257608950138092</c:v>
                </c:pt>
                <c:pt idx="2">
                  <c:v>0.58402383327484131</c:v>
                </c:pt>
              </c:numCache>
            </c:numRef>
          </c:val>
          <c:extLst xmlns:c16r2="http://schemas.microsoft.com/office/drawing/2015/06/chart">
            <c:ext xmlns:c16="http://schemas.microsoft.com/office/drawing/2014/chart" uri="{C3380CC4-5D6E-409C-BE32-E72D297353CC}">
              <c16:uniqueId val="{00000000-0E63-4093-A7B8-58E706476909}"/>
            </c:ext>
          </c:extLst>
        </c:ser>
        <c:dLbls>
          <c:showLegendKey val="0"/>
          <c:showVal val="0"/>
          <c:showCatName val="0"/>
          <c:showSerName val="0"/>
          <c:showPercent val="0"/>
          <c:showBubbleSize val="0"/>
        </c:dLbls>
        <c:gapWidth val="219"/>
        <c:overlap val="100"/>
        <c:axId val="1399272144"/>
        <c:axId val="1399258544"/>
      </c:barChart>
      <c:catAx>
        <c:axId val="1399272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58544"/>
        <c:crosses val="autoZero"/>
        <c:auto val="1"/>
        <c:lblAlgn val="ctr"/>
        <c:lblOffset val="100"/>
        <c:noMultiLvlLbl val="0"/>
      </c:catAx>
      <c:valAx>
        <c:axId val="13992585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72144"/>
        <c:crosses val="autoZero"/>
        <c:crossBetween val="between"/>
      </c:valAx>
      <c:spPr>
        <a:noFill/>
        <a:ln>
          <a:solidFill>
            <a:sysClr val="windowText" lastClr="000000"/>
          </a:solidFill>
        </a:ln>
        <a:effectLst/>
      </c:spPr>
    </c:plotArea>
    <c:legend>
      <c:legendPos val="b"/>
      <c:layout>
        <c:manualLayout>
          <c:xMode val="edge"/>
          <c:yMode val="edge"/>
          <c:x val="6.5044571102418E-2"/>
          <c:y val="0.79376722052661997"/>
          <c:w val="0.90172937492764405"/>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B6 - Rural-urban composition of income groups, 2018</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79517075013"/>
          <c:w val="0.91062130312926604"/>
          <c:h val="0.60478390557833805"/>
        </c:manualLayout>
      </c:layout>
      <c:barChart>
        <c:barDir val="col"/>
        <c:grouping val="percentStacked"/>
        <c:varyColors val="0"/>
        <c:ser>
          <c:idx val="0"/>
          <c:order val="0"/>
          <c:tx>
            <c:v>Rural areas</c:v>
          </c:tx>
          <c:spPr>
            <a:solidFill>
              <a:schemeClr val="accent1"/>
            </a:solidFill>
            <a:ln>
              <a:noFill/>
            </a:ln>
            <a:effectLst/>
          </c:spPr>
          <c:invertIfNegative val="0"/>
          <c:cat>
            <c:strRef>
              <c:f>r_comp!$B$23:$B$25</c:f>
              <c:strCache>
                <c:ptCount val="3"/>
                <c:pt idx="0">
                  <c:v>Bottom 50 %</c:v>
                </c:pt>
                <c:pt idx="1">
                  <c:v>Middle 40 %</c:v>
                </c:pt>
                <c:pt idx="2">
                  <c:v>Top 10 %</c:v>
                </c:pt>
              </c:strCache>
            </c:strRef>
          </c:cat>
          <c:val>
            <c:numRef>
              <c:f>r_comp!$O$23:$O$25</c:f>
              <c:numCache>
                <c:formatCode>General</c:formatCode>
                <c:ptCount val="3"/>
                <c:pt idx="0">
                  <c:v>0.65848755836486816</c:v>
                </c:pt>
                <c:pt idx="1">
                  <c:v>0.54503583908081055</c:v>
                </c:pt>
                <c:pt idx="2">
                  <c:v>0.47949281334877014</c:v>
                </c:pt>
              </c:numCache>
            </c:numRef>
          </c:val>
          <c:extLst xmlns:c16r2="http://schemas.microsoft.com/office/drawing/2015/06/chart">
            <c:ext xmlns:c16="http://schemas.microsoft.com/office/drawing/2014/chart" uri="{C3380CC4-5D6E-409C-BE32-E72D297353CC}">
              <c16:uniqueId val="{00000000-373F-4E63-8F56-C2AAC8924C8D}"/>
            </c:ext>
          </c:extLst>
        </c:ser>
        <c:ser>
          <c:idx val="2"/>
          <c:order val="1"/>
          <c:tx>
            <c:v>Urban areas</c:v>
          </c:tx>
          <c:spPr>
            <a:solidFill>
              <a:srgbClr val="FF0000"/>
            </a:solidFill>
            <a:ln>
              <a:solidFill>
                <a:srgbClr val="FF0000"/>
              </a:solidFill>
            </a:ln>
            <a:effectLst/>
          </c:spPr>
          <c:invertIfNegative val="0"/>
          <c:cat>
            <c:strRef>
              <c:f>r_comp!$B$23:$B$25</c:f>
              <c:strCache>
                <c:ptCount val="3"/>
                <c:pt idx="0">
                  <c:v>Bottom 50 %</c:v>
                </c:pt>
                <c:pt idx="1">
                  <c:v>Middle 40 %</c:v>
                </c:pt>
                <c:pt idx="2">
                  <c:v>Top 10 %</c:v>
                </c:pt>
              </c:strCache>
            </c:strRef>
          </c:cat>
          <c:val>
            <c:numRef>
              <c:f>r_comp!$N$23:$N$25</c:f>
              <c:numCache>
                <c:formatCode>General</c:formatCode>
                <c:ptCount val="3"/>
                <c:pt idx="0">
                  <c:v>0.34151247143745422</c:v>
                </c:pt>
                <c:pt idx="1">
                  <c:v>0.45496413111686707</c:v>
                </c:pt>
                <c:pt idx="2">
                  <c:v>0.52050721645355225</c:v>
                </c:pt>
              </c:numCache>
            </c:numRef>
          </c:val>
          <c:extLst xmlns:c16r2="http://schemas.microsoft.com/office/drawing/2015/06/chart">
            <c:ext xmlns:c16="http://schemas.microsoft.com/office/drawing/2014/chart" uri="{C3380CC4-5D6E-409C-BE32-E72D297353CC}">
              <c16:uniqueId val="{00000001-373F-4E63-8F56-C2AAC8924C8D}"/>
            </c:ext>
          </c:extLst>
        </c:ser>
        <c:dLbls>
          <c:showLegendKey val="0"/>
          <c:showVal val="0"/>
          <c:showCatName val="0"/>
          <c:showSerName val="0"/>
          <c:showPercent val="0"/>
          <c:showBubbleSize val="0"/>
        </c:dLbls>
        <c:gapWidth val="219"/>
        <c:overlap val="100"/>
        <c:axId val="1399260176"/>
        <c:axId val="1399262896"/>
      </c:barChart>
      <c:catAx>
        <c:axId val="13992601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62896"/>
        <c:crosses val="autoZero"/>
        <c:auto val="1"/>
        <c:lblAlgn val="ctr"/>
        <c:lblOffset val="100"/>
        <c:noMultiLvlLbl val="0"/>
      </c:catAx>
      <c:valAx>
        <c:axId val="13992628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60176"/>
        <c:crosses val="autoZero"/>
        <c:crossBetween val="between"/>
      </c:valAx>
      <c:spPr>
        <a:noFill/>
        <a:ln>
          <a:solidFill>
            <a:sysClr val="windowText" lastClr="000000"/>
          </a:solidFill>
        </a:ln>
        <a:effectLst/>
      </c:spPr>
    </c:plotArea>
    <c:legend>
      <c:legendPos val="b"/>
      <c:layout>
        <c:manualLayout>
          <c:xMode val="edge"/>
          <c:yMode val="edge"/>
          <c:x val="6.5044571102418E-2"/>
          <c:y val="0.79376722052661997"/>
          <c:w val="0.90172937492764405"/>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baseline="0"/>
              <a:t> B7 - </a:t>
            </a:r>
            <a:r>
              <a:rPr lang="en-US" sz="1680" b="1"/>
              <a:t>Racial composition of income groups, 2018</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1279517075013"/>
          <c:w val="0.91062130312926604"/>
          <c:h val="0.60478390557833805"/>
        </c:manualLayout>
      </c:layout>
      <c:barChart>
        <c:barDir val="col"/>
        <c:grouping val="percentStacked"/>
        <c:varyColors val="0"/>
        <c:ser>
          <c:idx val="0"/>
          <c:order val="0"/>
          <c:tx>
            <c:v>Black</c:v>
          </c:tx>
          <c:spPr>
            <a:solidFill>
              <a:schemeClr val="accent1"/>
            </a:solidFill>
            <a:ln>
              <a:noFill/>
            </a:ln>
            <a:effectLst/>
          </c:spPr>
          <c:invertIfNegative val="0"/>
          <c:cat>
            <c:strRef>
              <c:f>r_comp!$B$23:$B$25</c:f>
              <c:strCache>
                <c:ptCount val="3"/>
                <c:pt idx="0">
                  <c:v>Bottom 50 %</c:v>
                </c:pt>
                <c:pt idx="1">
                  <c:v>Middle 40 %</c:v>
                </c:pt>
                <c:pt idx="2">
                  <c:v>Top 10 %</c:v>
                </c:pt>
              </c:strCache>
            </c:strRef>
          </c:cat>
          <c:val>
            <c:numRef>
              <c:f>r_comp!$F$23:$F$25</c:f>
              <c:numCache>
                <c:formatCode>General</c:formatCode>
                <c:ptCount val="3"/>
                <c:pt idx="0">
                  <c:v>0.17033296823501587</c:v>
                </c:pt>
                <c:pt idx="1">
                  <c:v>0.14060017466545105</c:v>
                </c:pt>
                <c:pt idx="2">
                  <c:v>0.1221066415309906</c:v>
                </c:pt>
              </c:numCache>
            </c:numRef>
          </c:val>
          <c:extLst xmlns:c16r2="http://schemas.microsoft.com/office/drawing/2015/06/chart">
            <c:ext xmlns:c16="http://schemas.microsoft.com/office/drawing/2014/chart" uri="{C3380CC4-5D6E-409C-BE32-E72D297353CC}">
              <c16:uniqueId val="{00000000-4AF8-4192-B5F2-4BF4BCE172E4}"/>
            </c:ext>
          </c:extLst>
        </c:ser>
        <c:ser>
          <c:idx val="2"/>
          <c:order val="1"/>
          <c:tx>
            <c:v>Brown</c:v>
          </c:tx>
          <c:spPr>
            <a:solidFill>
              <a:schemeClr val="accent5">
                <a:lumMod val="60000"/>
                <a:lumOff val="40000"/>
              </a:schemeClr>
            </a:solidFill>
            <a:ln>
              <a:solidFill>
                <a:schemeClr val="accent5">
                  <a:lumMod val="60000"/>
                  <a:lumOff val="40000"/>
                </a:schemeClr>
              </a:solidFill>
            </a:ln>
            <a:effectLst/>
          </c:spPr>
          <c:invertIfNegative val="0"/>
          <c:cat>
            <c:strRef>
              <c:f>r_comp!$B$23:$B$25</c:f>
              <c:strCache>
                <c:ptCount val="3"/>
                <c:pt idx="0">
                  <c:v>Bottom 50 %</c:v>
                </c:pt>
                <c:pt idx="1">
                  <c:v>Middle 40 %</c:v>
                </c:pt>
                <c:pt idx="2">
                  <c:v>Top 10 %</c:v>
                </c:pt>
              </c:strCache>
            </c:strRef>
          </c:cat>
          <c:val>
            <c:numRef>
              <c:f>r_comp!$G$23:$G$25</c:f>
              <c:numCache>
                <c:formatCode>General</c:formatCode>
                <c:ptCount val="3"/>
                <c:pt idx="0">
                  <c:v>0.46099701523780823</c:v>
                </c:pt>
                <c:pt idx="1">
                  <c:v>0.35636353492736816</c:v>
                </c:pt>
                <c:pt idx="2">
                  <c:v>0.28359737992286682</c:v>
                </c:pt>
              </c:numCache>
            </c:numRef>
          </c:val>
          <c:extLst xmlns:c16r2="http://schemas.microsoft.com/office/drawing/2015/06/chart">
            <c:ext xmlns:c16="http://schemas.microsoft.com/office/drawing/2014/chart" uri="{C3380CC4-5D6E-409C-BE32-E72D297353CC}">
              <c16:uniqueId val="{00000001-4AF8-4192-B5F2-4BF4BCE172E4}"/>
            </c:ext>
          </c:extLst>
        </c:ser>
        <c:ser>
          <c:idx val="3"/>
          <c:order val="2"/>
          <c:tx>
            <c:v>White</c:v>
          </c:tx>
          <c:spPr>
            <a:solidFill>
              <a:srgbClr val="FF0000"/>
            </a:solidFill>
            <a:ln>
              <a:solidFill>
                <a:srgbClr val="FF0000"/>
              </a:solidFill>
            </a:ln>
            <a:effectLst/>
          </c:spPr>
          <c:invertIfNegative val="0"/>
          <c:cat>
            <c:strRef>
              <c:f>r_comp!$B$23:$B$25</c:f>
              <c:strCache>
                <c:ptCount val="3"/>
                <c:pt idx="0">
                  <c:v>Bottom 50 %</c:v>
                </c:pt>
                <c:pt idx="1">
                  <c:v>Middle 40 %</c:v>
                </c:pt>
                <c:pt idx="2">
                  <c:v>Top 10 %</c:v>
                </c:pt>
              </c:strCache>
            </c:strRef>
          </c:cat>
          <c:val>
            <c:numRef>
              <c:f>r_comp!$I$23:$I$25</c:f>
              <c:numCache>
                <c:formatCode>General</c:formatCode>
                <c:ptCount val="3"/>
                <c:pt idx="0">
                  <c:v>0.30957654118537903</c:v>
                </c:pt>
                <c:pt idx="1">
                  <c:v>0.452532559633255</c:v>
                </c:pt>
                <c:pt idx="2">
                  <c:v>0.54568022489547729</c:v>
                </c:pt>
              </c:numCache>
            </c:numRef>
          </c:val>
          <c:extLst xmlns:c16r2="http://schemas.microsoft.com/office/drawing/2015/06/chart">
            <c:ext xmlns:c16="http://schemas.microsoft.com/office/drawing/2014/chart" uri="{C3380CC4-5D6E-409C-BE32-E72D297353CC}">
              <c16:uniqueId val="{00000003-4AF8-4192-B5F2-4BF4BCE172E4}"/>
            </c:ext>
          </c:extLst>
        </c:ser>
        <c:ser>
          <c:idx val="1"/>
          <c:order val="3"/>
          <c:tx>
            <c:v>Others</c:v>
          </c:tx>
          <c:spPr>
            <a:solidFill>
              <a:schemeClr val="accent3"/>
            </a:solidFill>
            <a:ln>
              <a:solidFill>
                <a:schemeClr val="accent3"/>
              </a:solidFill>
            </a:ln>
            <a:effectLst/>
          </c:spPr>
          <c:invertIfNegative val="0"/>
          <c:cat>
            <c:strRef>
              <c:f>r_comp!$B$23:$B$25</c:f>
              <c:strCache>
                <c:ptCount val="3"/>
                <c:pt idx="0">
                  <c:v>Bottom 50 %</c:v>
                </c:pt>
                <c:pt idx="1">
                  <c:v>Middle 40 %</c:v>
                </c:pt>
                <c:pt idx="2">
                  <c:v>Top 10 %</c:v>
                </c:pt>
              </c:strCache>
            </c:strRef>
          </c:cat>
          <c:val>
            <c:numRef>
              <c:f>r_comp!$H$23:$H$25</c:f>
              <c:numCache>
                <c:formatCode>General</c:formatCode>
                <c:ptCount val="3"/>
                <c:pt idx="0">
                  <c:v>5.9093471616506577E-2</c:v>
                </c:pt>
                <c:pt idx="1">
                  <c:v>5.0503745675086975E-2</c:v>
                </c:pt>
                <c:pt idx="2">
                  <c:v>4.8615749925374985E-2</c:v>
                </c:pt>
              </c:numCache>
            </c:numRef>
          </c:val>
          <c:extLst xmlns:c16r2="http://schemas.microsoft.com/office/drawing/2015/06/chart">
            <c:ext xmlns:c16="http://schemas.microsoft.com/office/drawing/2014/chart" uri="{C3380CC4-5D6E-409C-BE32-E72D297353CC}">
              <c16:uniqueId val="{00000002-4AF8-4192-B5F2-4BF4BCE172E4}"/>
            </c:ext>
          </c:extLst>
        </c:ser>
        <c:dLbls>
          <c:showLegendKey val="0"/>
          <c:showVal val="0"/>
          <c:showCatName val="0"/>
          <c:showSerName val="0"/>
          <c:showPercent val="0"/>
          <c:showBubbleSize val="0"/>
        </c:dLbls>
        <c:gapWidth val="219"/>
        <c:overlap val="100"/>
        <c:axId val="1399263440"/>
        <c:axId val="1399280304"/>
      </c:barChart>
      <c:catAx>
        <c:axId val="1399263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80304"/>
        <c:crosses val="autoZero"/>
        <c:auto val="1"/>
        <c:lblAlgn val="ctr"/>
        <c:lblOffset val="100"/>
        <c:noMultiLvlLbl val="0"/>
      </c:catAx>
      <c:valAx>
        <c:axId val="13992803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63440"/>
        <c:crosses val="autoZero"/>
        <c:crossBetween val="between"/>
      </c:valAx>
      <c:spPr>
        <a:noFill/>
        <a:ln>
          <a:solidFill>
            <a:sysClr val="windowText" lastClr="000000"/>
          </a:solidFill>
        </a:ln>
        <a:effectLst/>
      </c:spPr>
    </c:plotArea>
    <c:legend>
      <c:legendPos val="b"/>
      <c:layout>
        <c:manualLayout>
          <c:xMode val="edge"/>
          <c:yMode val="edge"/>
          <c:x val="6.5044571102418E-2"/>
          <c:y val="0.79376722052661997"/>
          <c:w val="0.90172937492764405"/>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C1 - Vote for PT by education level</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2862032974371405"/>
        </c:manualLayout>
      </c:layout>
      <c:barChart>
        <c:barDir val="col"/>
        <c:grouping val="clustered"/>
        <c:varyColors val="0"/>
        <c:ser>
          <c:idx val="1"/>
          <c:order val="0"/>
          <c:tx>
            <c:strRef>
              <c:f>r_vote_cses!$B$2</c:f>
              <c:strCache>
                <c:ptCount val="1"/>
                <c:pt idx="0">
                  <c:v>Primary</c:v>
                </c:pt>
              </c:strCache>
            </c:strRef>
          </c:tx>
          <c:spPr>
            <a:solidFill>
              <a:schemeClr val="accent1"/>
            </a:solidFill>
            <a:ln>
              <a:solidFill>
                <a:schemeClr val="accent1"/>
              </a:solidFill>
            </a:ln>
            <a:effectLst/>
          </c:spPr>
          <c:invertIfNegative val="0"/>
          <c:cat>
            <c:strRef>
              <c:f>r_vote_cses!$C$1:$G$1</c:f>
              <c:strCache>
                <c:ptCount val="5"/>
                <c:pt idx="0">
                  <c:v>2002</c:v>
                </c:pt>
                <c:pt idx="1">
                  <c:v>2006</c:v>
                </c:pt>
                <c:pt idx="2">
                  <c:v>2010</c:v>
                </c:pt>
                <c:pt idx="3">
                  <c:v>2014</c:v>
                </c:pt>
                <c:pt idx="4">
                  <c:v>2018</c:v>
                </c:pt>
              </c:strCache>
            </c:strRef>
          </c:cat>
          <c:val>
            <c:numRef>
              <c:f>r_vote_cses!$C$2:$G$2</c:f>
              <c:numCache>
                <c:formatCode>General</c:formatCode>
                <c:ptCount val="5"/>
                <c:pt idx="0">
                  <c:v>0.61738663911819458</c:v>
                </c:pt>
                <c:pt idx="1">
                  <c:v>0.71101492643356323</c:v>
                </c:pt>
                <c:pt idx="2">
                  <c:v>0.58752650022506714</c:v>
                </c:pt>
                <c:pt idx="3">
                  <c:v>0.56872314214706421</c:v>
                </c:pt>
                <c:pt idx="4">
                  <c:v>0.50775432586669922</c:v>
                </c:pt>
              </c:numCache>
            </c:numRef>
          </c:val>
          <c:extLst xmlns:c16r2="http://schemas.microsoft.com/office/drawing/2015/06/chart">
            <c:ext xmlns:c16="http://schemas.microsoft.com/office/drawing/2014/chart" uri="{C3380CC4-5D6E-409C-BE32-E72D297353CC}">
              <c16:uniqueId val="{00000000-0A3B-47AD-9C57-E8C01C52C3FD}"/>
            </c:ext>
          </c:extLst>
        </c:ser>
        <c:ser>
          <c:idx val="2"/>
          <c:order val="1"/>
          <c:tx>
            <c:strRef>
              <c:f>r_vote_cses!$B$3</c:f>
              <c:strCache>
                <c:ptCount val="1"/>
                <c:pt idx="0">
                  <c:v>Secondary</c:v>
                </c:pt>
              </c:strCache>
            </c:strRef>
          </c:tx>
          <c:spPr>
            <a:solidFill>
              <a:srgbClr val="FF0000"/>
            </a:solidFill>
            <a:ln>
              <a:solidFill>
                <a:srgbClr val="FF0000"/>
              </a:solidFill>
            </a:ln>
            <a:effectLst/>
          </c:spPr>
          <c:invertIfNegative val="0"/>
          <c:cat>
            <c:strRef>
              <c:f>r_vote_cses!$C$1:$G$1</c:f>
              <c:strCache>
                <c:ptCount val="5"/>
                <c:pt idx="0">
                  <c:v>2002</c:v>
                </c:pt>
                <c:pt idx="1">
                  <c:v>2006</c:v>
                </c:pt>
                <c:pt idx="2">
                  <c:v>2010</c:v>
                </c:pt>
                <c:pt idx="3">
                  <c:v>2014</c:v>
                </c:pt>
                <c:pt idx="4">
                  <c:v>2018</c:v>
                </c:pt>
              </c:strCache>
            </c:strRef>
          </c:cat>
          <c:val>
            <c:numRef>
              <c:f>r_vote_cses!$C$3:$G$3</c:f>
              <c:numCache>
                <c:formatCode>General</c:formatCode>
                <c:ptCount val="5"/>
                <c:pt idx="0">
                  <c:v>0.60317212343215942</c:v>
                </c:pt>
                <c:pt idx="1">
                  <c:v>0.57700443267822266</c:v>
                </c:pt>
                <c:pt idx="2">
                  <c:v>0.53352528810501099</c:v>
                </c:pt>
                <c:pt idx="3">
                  <c:v>0.45662996172904968</c:v>
                </c:pt>
                <c:pt idx="4">
                  <c:v>0.38664489984512329</c:v>
                </c:pt>
              </c:numCache>
            </c:numRef>
          </c:val>
          <c:extLst xmlns:c16r2="http://schemas.microsoft.com/office/drawing/2015/06/chart">
            <c:ext xmlns:c16="http://schemas.microsoft.com/office/drawing/2014/chart" uri="{C3380CC4-5D6E-409C-BE32-E72D297353CC}">
              <c16:uniqueId val="{00000001-0A3B-47AD-9C57-E8C01C52C3FD}"/>
            </c:ext>
          </c:extLst>
        </c:ser>
        <c:ser>
          <c:idx val="3"/>
          <c:order val="2"/>
          <c:tx>
            <c:strRef>
              <c:f>r_vote_cses!$B$4</c:f>
              <c:strCache>
                <c:ptCount val="1"/>
                <c:pt idx="0">
                  <c:v>Tertiary</c:v>
                </c:pt>
              </c:strCache>
            </c:strRef>
          </c:tx>
          <c:spPr>
            <a:solidFill>
              <a:schemeClr val="accent6"/>
            </a:solidFill>
            <a:ln>
              <a:solidFill>
                <a:schemeClr val="accent6"/>
              </a:solidFill>
            </a:ln>
          </c:spPr>
          <c:invertIfNegative val="0"/>
          <c:cat>
            <c:strRef>
              <c:f>r_vote_cses!$C$1:$G$1</c:f>
              <c:strCache>
                <c:ptCount val="5"/>
                <c:pt idx="0">
                  <c:v>2002</c:v>
                </c:pt>
                <c:pt idx="1">
                  <c:v>2006</c:v>
                </c:pt>
                <c:pt idx="2">
                  <c:v>2010</c:v>
                </c:pt>
                <c:pt idx="3">
                  <c:v>2014</c:v>
                </c:pt>
                <c:pt idx="4">
                  <c:v>2018</c:v>
                </c:pt>
              </c:strCache>
            </c:strRef>
          </c:cat>
          <c:val>
            <c:numRef>
              <c:f>r_vote_cses!$C$4:$G$4</c:f>
              <c:numCache>
                <c:formatCode>General</c:formatCode>
                <c:ptCount val="5"/>
                <c:pt idx="0">
                  <c:v>0.61731362342834473</c:v>
                </c:pt>
                <c:pt idx="1">
                  <c:v>0.30430039763450623</c:v>
                </c:pt>
                <c:pt idx="2">
                  <c:v>0.47165036201477051</c:v>
                </c:pt>
                <c:pt idx="3">
                  <c:v>0.36126649379730225</c:v>
                </c:pt>
                <c:pt idx="4">
                  <c:v>0.43972891569137573</c:v>
                </c:pt>
              </c:numCache>
            </c:numRef>
          </c:val>
          <c:extLst xmlns:c16r2="http://schemas.microsoft.com/office/drawing/2015/06/chart">
            <c:ext xmlns:c16="http://schemas.microsoft.com/office/drawing/2014/chart" uri="{C3380CC4-5D6E-409C-BE32-E72D297353CC}">
              <c16:uniqueId val="{00000002-0A3B-47AD-9C57-E8C01C52C3FD}"/>
            </c:ext>
          </c:extLst>
        </c:ser>
        <c:ser>
          <c:idx val="0"/>
          <c:order val="3"/>
          <c:tx>
            <c:strRef>
              <c:f>r_vote_cses!$B$5</c:f>
              <c:strCache>
                <c:ptCount val="1"/>
                <c:pt idx="0">
                  <c:v>Postgraduate</c:v>
                </c:pt>
              </c:strCache>
            </c:strRef>
          </c:tx>
          <c:spPr>
            <a:solidFill>
              <a:schemeClr val="accent4"/>
            </a:solidFill>
            <a:ln>
              <a:solidFill>
                <a:schemeClr val="accent4"/>
              </a:solidFill>
            </a:ln>
          </c:spPr>
          <c:invertIfNegative val="0"/>
          <c:cat>
            <c:strRef>
              <c:f>r_vote_cses!$C$1:$G$1</c:f>
              <c:strCache>
                <c:ptCount val="5"/>
                <c:pt idx="0">
                  <c:v>2002</c:v>
                </c:pt>
                <c:pt idx="1">
                  <c:v>2006</c:v>
                </c:pt>
                <c:pt idx="2">
                  <c:v>2010</c:v>
                </c:pt>
                <c:pt idx="3">
                  <c:v>2014</c:v>
                </c:pt>
                <c:pt idx="4">
                  <c:v>2018</c:v>
                </c:pt>
              </c:strCache>
            </c:strRef>
          </c:cat>
          <c:val>
            <c:numRef>
              <c:f>r_vote_cses!$C$5:$G$5</c:f>
              <c:numCache>
                <c:formatCode>General</c:formatCode>
                <c:ptCount val="5"/>
                <c:pt idx="3">
                  <c:v>0.4908091127872467</c:v>
                </c:pt>
                <c:pt idx="4">
                  <c:v>0.41712695360183716</c:v>
                </c:pt>
              </c:numCache>
            </c:numRef>
          </c:val>
          <c:extLst xmlns:c16r2="http://schemas.microsoft.com/office/drawing/2015/06/chart">
            <c:ext xmlns:c16="http://schemas.microsoft.com/office/drawing/2014/chart" uri="{C3380CC4-5D6E-409C-BE32-E72D297353CC}">
              <c16:uniqueId val="{00000003-0A3B-47AD-9C57-E8C01C52C3FD}"/>
            </c:ext>
          </c:extLst>
        </c:ser>
        <c:dLbls>
          <c:showLegendKey val="0"/>
          <c:showVal val="0"/>
          <c:showCatName val="0"/>
          <c:showSerName val="0"/>
          <c:showPercent val="0"/>
          <c:showBubbleSize val="0"/>
        </c:dLbls>
        <c:gapWidth val="219"/>
        <c:overlap val="-27"/>
        <c:axId val="1399286288"/>
        <c:axId val="1399285744"/>
      </c:barChart>
      <c:catAx>
        <c:axId val="1399286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85744"/>
        <c:crosses val="autoZero"/>
        <c:auto val="1"/>
        <c:lblAlgn val="ctr"/>
        <c:lblOffset val="100"/>
        <c:noMultiLvlLbl val="0"/>
      </c:catAx>
      <c:valAx>
        <c:axId val="139928574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86288"/>
        <c:crosses val="autoZero"/>
        <c:crossBetween val="between"/>
        <c:majorUnit val="0.1"/>
      </c:valAx>
      <c:spPr>
        <a:ln>
          <a:solidFill>
            <a:sysClr val="windowText" lastClr="000000"/>
          </a:solidFill>
        </a:ln>
      </c:spPr>
    </c:plotArea>
    <c:legend>
      <c:legendPos val="b"/>
      <c:layout>
        <c:manualLayout>
          <c:xMode val="edge"/>
          <c:yMode val="edge"/>
          <c:x val="0.39890067819152503"/>
          <c:y val="0.10437943446595099"/>
          <c:w val="0.56703337649995"/>
          <c:h val="0.10990500782395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C2 - Vote for PT by income quintile</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2862032974371405"/>
        </c:manualLayout>
      </c:layout>
      <c:barChart>
        <c:barDir val="col"/>
        <c:grouping val="clustered"/>
        <c:varyColors val="0"/>
        <c:ser>
          <c:idx val="1"/>
          <c:order val="0"/>
          <c:tx>
            <c:strRef>
              <c:f>r_vote_cses!$B$9</c:f>
              <c:strCache>
                <c:ptCount val="1"/>
                <c:pt idx="0">
                  <c:v>Q1</c:v>
                </c:pt>
              </c:strCache>
            </c:strRef>
          </c:tx>
          <c:spPr>
            <a:solidFill>
              <a:schemeClr val="accent1"/>
            </a:solidFill>
            <a:ln>
              <a:solidFill>
                <a:schemeClr val="accent1"/>
              </a:solidFill>
            </a:ln>
            <a:effectLst/>
          </c:spPr>
          <c:invertIfNegative val="0"/>
          <c:cat>
            <c:strRef>
              <c:f>r_vote_cses!$C$1:$G$1</c:f>
              <c:strCache>
                <c:ptCount val="5"/>
                <c:pt idx="0">
                  <c:v>2002</c:v>
                </c:pt>
                <c:pt idx="1">
                  <c:v>2006</c:v>
                </c:pt>
                <c:pt idx="2">
                  <c:v>2010</c:v>
                </c:pt>
                <c:pt idx="3">
                  <c:v>2014</c:v>
                </c:pt>
                <c:pt idx="4">
                  <c:v>2018</c:v>
                </c:pt>
              </c:strCache>
            </c:strRef>
          </c:cat>
          <c:val>
            <c:numRef>
              <c:f>r_vote_cses!$C$9:$G$9</c:f>
              <c:numCache>
                <c:formatCode>General</c:formatCode>
                <c:ptCount val="5"/>
                <c:pt idx="0">
                  <c:v>0.62260448932647705</c:v>
                </c:pt>
                <c:pt idx="1">
                  <c:v>0.7132800817489624</c:v>
                </c:pt>
                <c:pt idx="2">
                  <c:v>0.62920165061950684</c:v>
                </c:pt>
                <c:pt idx="3">
                  <c:v>0.69497537612915039</c:v>
                </c:pt>
                <c:pt idx="4">
                  <c:v>0.62587207555770874</c:v>
                </c:pt>
              </c:numCache>
            </c:numRef>
          </c:val>
          <c:extLst xmlns:c16r2="http://schemas.microsoft.com/office/drawing/2015/06/chart">
            <c:ext xmlns:c16="http://schemas.microsoft.com/office/drawing/2014/chart" uri="{C3380CC4-5D6E-409C-BE32-E72D297353CC}">
              <c16:uniqueId val="{00000000-8C37-4E52-BE30-D901A19C0BEE}"/>
            </c:ext>
          </c:extLst>
        </c:ser>
        <c:ser>
          <c:idx val="0"/>
          <c:order val="1"/>
          <c:tx>
            <c:strRef>
              <c:f>r_vote_cses!$B$10</c:f>
              <c:strCache>
                <c:ptCount val="1"/>
                <c:pt idx="0">
                  <c:v>Q2</c:v>
                </c:pt>
              </c:strCache>
            </c:strRef>
          </c:tx>
          <c:spPr>
            <a:solidFill>
              <a:srgbClr val="FF0000"/>
            </a:solidFill>
            <a:ln>
              <a:solidFill>
                <a:srgbClr val="FF0000"/>
              </a:solidFill>
            </a:ln>
          </c:spPr>
          <c:invertIfNegative val="0"/>
          <c:cat>
            <c:strRef>
              <c:f>r_vote_cses!$C$1:$G$1</c:f>
              <c:strCache>
                <c:ptCount val="5"/>
                <c:pt idx="0">
                  <c:v>2002</c:v>
                </c:pt>
                <c:pt idx="1">
                  <c:v>2006</c:v>
                </c:pt>
                <c:pt idx="2">
                  <c:v>2010</c:v>
                </c:pt>
                <c:pt idx="3">
                  <c:v>2014</c:v>
                </c:pt>
                <c:pt idx="4">
                  <c:v>2018</c:v>
                </c:pt>
              </c:strCache>
            </c:strRef>
          </c:cat>
          <c:val>
            <c:numRef>
              <c:f>r_vote_cses!$C$10:$G$10</c:f>
              <c:numCache>
                <c:formatCode>General</c:formatCode>
                <c:ptCount val="5"/>
                <c:pt idx="0">
                  <c:v>0.63263809680938721</c:v>
                </c:pt>
                <c:pt idx="1">
                  <c:v>0.73808348178863525</c:v>
                </c:pt>
                <c:pt idx="2">
                  <c:v>0.56383144855499268</c:v>
                </c:pt>
                <c:pt idx="3">
                  <c:v>0.56444793939590454</c:v>
                </c:pt>
                <c:pt idx="4">
                  <c:v>0.52197664976119995</c:v>
                </c:pt>
              </c:numCache>
            </c:numRef>
          </c:val>
          <c:extLst xmlns:c16r2="http://schemas.microsoft.com/office/drawing/2015/06/chart">
            <c:ext xmlns:c16="http://schemas.microsoft.com/office/drawing/2014/chart" uri="{C3380CC4-5D6E-409C-BE32-E72D297353CC}">
              <c16:uniqueId val="{00000006-8C37-4E52-BE30-D901A19C0BEE}"/>
            </c:ext>
          </c:extLst>
        </c:ser>
        <c:ser>
          <c:idx val="2"/>
          <c:order val="2"/>
          <c:tx>
            <c:strRef>
              <c:f>r_vote_cses!$B$11</c:f>
              <c:strCache>
                <c:ptCount val="1"/>
                <c:pt idx="0">
                  <c:v>Q3</c:v>
                </c:pt>
              </c:strCache>
            </c:strRef>
          </c:tx>
          <c:spPr>
            <a:solidFill>
              <a:schemeClr val="accent6"/>
            </a:solidFill>
            <a:ln>
              <a:solidFill>
                <a:schemeClr val="accent6"/>
              </a:solidFill>
            </a:ln>
          </c:spPr>
          <c:invertIfNegative val="0"/>
          <c:cat>
            <c:strRef>
              <c:f>r_vote_cses!$C$1:$G$1</c:f>
              <c:strCache>
                <c:ptCount val="5"/>
                <c:pt idx="0">
                  <c:v>2002</c:v>
                </c:pt>
                <c:pt idx="1">
                  <c:v>2006</c:v>
                </c:pt>
                <c:pt idx="2">
                  <c:v>2010</c:v>
                </c:pt>
                <c:pt idx="3">
                  <c:v>2014</c:v>
                </c:pt>
                <c:pt idx="4">
                  <c:v>2018</c:v>
                </c:pt>
              </c:strCache>
            </c:strRef>
          </c:cat>
          <c:val>
            <c:numRef>
              <c:f>r_vote_cses!$C$11:$G$11</c:f>
              <c:numCache>
                <c:formatCode>General</c:formatCode>
                <c:ptCount val="5"/>
                <c:pt idx="0">
                  <c:v>0.67659741640090942</c:v>
                </c:pt>
                <c:pt idx="1">
                  <c:v>0.6576036810874939</c:v>
                </c:pt>
                <c:pt idx="2">
                  <c:v>0.55192345380783081</c:v>
                </c:pt>
                <c:pt idx="3">
                  <c:v>0.50662976503372192</c:v>
                </c:pt>
                <c:pt idx="4">
                  <c:v>0.40045472979545593</c:v>
                </c:pt>
              </c:numCache>
            </c:numRef>
          </c:val>
          <c:extLst xmlns:c16r2="http://schemas.microsoft.com/office/drawing/2015/06/chart">
            <c:ext xmlns:c16="http://schemas.microsoft.com/office/drawing/2014/chart" uri="{C3380CC4-5D6E-409C-BE32-E72D297353CC}">
              <c16:uniqueId val="{00000007-8C37-4E52-BE30-D901A19C0BEE}"/>
            </c:ext>
          </c:extLst>
        </c:ser>
        <c:ser>
          <c:idx val="3"/>
          <c:order val="3"/>
          <c:tx>
            <c:strRef>
              <c:f>r_vote_cses!$B$12</c:f>
              <c:strCache>
                <c:ptCount val="1"/>
                <c:pt idx="0">
                  <c:v>Q4</c:v>
                </c:pt>
              </c:strCache>
            </c:strRef>
          </c:tx>
          <c:invertIfNegative val="0"/>
          <c:cat>
            <c:strRef>
              <c:f>r_vote_cses!$C$1:$G$1</c:f>
              <c:strCache>
                <c:ptCount val="5"/>
                <c:pt idx="0">
                  <c:v>2002</c:v>
                </c:pt>
                <c:pt idx="1">
                  <c:v>2006</c:v>
                </c:pt>
                <c:pt idx="2">
                  <c:v>2010</c:v>
                </c:pt>
                <c:pt idx="3">
                  <c:v>2014</c:v>
                </c:pt>
                <c:pt idx="4">
                  <c:v>2018</c:v>
                </c:pt>
              </c:strCache>
            </c:strRef>
          </c:cat>
          <c:val>
            <c:numRef>
              <c:f>r_vote_cses!$C$12:$G$12</c:f>
              <c:numCache>
                <c:formatCode>General</c:formatCode>
                <c:ptCount val="5"/>
                <c:pt idx="0">
                  <c:v>0.61224234104156494</c:v>
                </c:pt>
                <c:pt idx="1">
                  <c:v>0.51382088661193848</c:v>
                </c:pt>
                <c:pt idx="2">
                  <c:v>0.54493671655654907</c:v>
                </c:pt>
                <c:pt idx="3">
                  <c:v>0.41595429182052612</c:v>
                </c:pt>
                <c:pt idx="4">
                  <c:v>0.3546014130115509</c:v>
                </c:pt>
              </c:numCache>
            </c:numRef>
          </c:val>
          <c:extLst xmlns:c16r2="http://schemas.microsoft.com/office/drawing/2015/06/chart">
            <c:ext xmlns:c16="http://schemas.microsoft.com/office/drawing/2014/chart" uri="{C3380CC4-5D6E-409C-BE32-E72D297353CC}">
              <c16:uniqueId val="{00000008-8C37-4E52-BE30-D901A19C0BEE}"/>
            </c:ext>
          </c:extLst>
        </c:ser>
        <c:ser>
          <c:idx val="4"/>
          <c:order val="4"/>
          <c:tx>
            <c:strRef>
              <c:f>r_vote_cses!$B$13</c:f>
              <c:strCache>
                <c:ptCount val="1"/>
                <c:pt idx="0">
                  <c:v>Q5</c:v>
                </c:pt>
              </c:strCache>
            </c:strRef>
          </c:tx>
          <c:spPr>
            <a:solidFill>
              <a:schemeClr val="tx1"/>
            </a:solidFill>
            <a:ln>
              <a:solidFill>
                <a:schemeClr val="tx1"/>
              </a:solidFill>
            </a:ln>
          </c:spPr>
          <c:invertIfNegative val="0"/>
          <c:cat>
            <c:strRef>
              <c:f>r_vote_cses!$C$1:$G$1</c:f>
              <c:strCache>
                <c:ptCount val="5"/>
                <c:pt idx="0">
                  <c:v>2002</c:v>
                </c:pt>
                <c:pt idx="1">
                  <c:v>2006</c:v>
                </c:pt>
                <c:pt idx="2">
                  <c:v>2010</c:v>
                </c:pt>
                <c:pt idx="3">
                  <c:v>2014</c:v>
                </c:pt>
                <c:pt idx="4">
                  <c:v>2018</c:v>
                </c:pt>
              </c:strCache>
            </c:strRef>
          </c:cat>
          <c:val>
            <c:numRef>
              <c:f>r_vote_cses!$C$13:$G$13</c:f>
              <c:numCache>
                <c:formatCode>General</c:formatCode>
                <c:ptCount val="5"/>
                <c:pt idx="0">
                  <c:v>0.53090769052505493</c:v>
                </c:pt>
                <c:pt idx="1">
                  <c:v>0.51295238733291626</c:v>
                </c:pt>
                <c:pt idx="2">
                  <c:v>0.50991767644882202</c:v>
                </c:pt>
                <c:pt idx="3">
                  <c:v>0.3730018138885498</c:v>
                </c:pt>
                <c:pt idx="4">
                  <c:v>0.34691008925437927</c:v>
                </c:pt>
              </c:numCache>
            </c:numRef>
          </c:val>
          <c:extLst xmlns:c16r2="http://schemas.microsoft.com/office/drawing/2015/06/chart">
            <c:ext xmlns:c16="http://schemas.microsoft.com/office/drawing/2014/chart" uri="{C3380CC4-5D6E-409C-BE32-E72D297353CC}">
              <c16:uniqueId val="{00000009-8C37-4E52-BE30-D901A19C0BEE}"/>
            </c:ext>
          </c:extLst>
        </c:ser>
        <c:dLbls>
          <c:showLegendKey val="0"/>
          <c:showVal val="0"/>
          <c:showCatName val="0"/>
          <c:showSerName val="0"/>
          <c:showPercent val="0"/>
          <c:showBubbleSize val="0"/>
        </c:dLbls>
        <c:gapWidth val="219"/>
        <c:overlap val="-27"/>
        <c:axId val="1399256912"/>
        <c:axId val="1399284112"/>
      </c:barChart>
      <c:catAx>
        <c:axId val="1399256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84112"/>
        <c:crosses val="autoZero"/>
        <c:auto val="1"/>
        <c:lblAlgn val="ctr"/>
        <c:lblOffset val="100"/>
        <c:noMultiLvlLbl val="0"/>
      </c:catAx>
      <c:valAx>
        <c:axId val="139928411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56912"/>
        <c:crosses val="autoZero"/>
        <c:crossBetween val="between"/>
        <c:majorUnit val="0.1"/>
      </c:valAx>
      <c:spPr>
        <a:ln>
          <a:solidFill>
            <a:sysClr val="windowText" lastClr="000000"/>
          </a:solidFill>
        </a:ln>
      </c:spPr>
    </c:plotArea>
    <c:legend>
      <c:legendPos val="b"/>
      <c:layout>
        <c:manualLayout>
          <c:xMode val="edge"/>
          <c:yMode val="edge"/>
          <c:x val="0.61089274127760596"/>
          <c:y val="0.102285352473573"/>
          <c:w val="0.36176324411933403"/>
          <c:h val="8.47760239154057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C3 - Vote for PT by income group</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13961755797062"/>
        </c:manualLayout>
      </c:layout>
      <c:barChart>
        <c:barDir val="col"/>
        <c:grouping val="clustered"/>
        <c:varyColors val="0"/>
        <c:ser>
          <c:idx val="1"/>
          <c:order val="0"/>
          <c:tx>
            <c:strRef>
              <c:f>r_vote_cses!$B$14</c:f>
              <c:strCache>
                <c:ptCount val="1"/>
                <c:pt idx="0">
                  <c:v>Bottom 50 %</c:v>
                </c:pt>
              </c:strCache>
            </c:strRef>
          </c:tx>
          <c:spPr>
            <a:solidFill>
              <a:schemeClr val="accent1"/>
            </a:solidFill>
            <a:ln>
              <a:solidFill>
                <a:schemeClr val="accent1"/>
              </a:solidFill>
            </a:ln>
            <a:effectLst/>
          </c:spPr>
          <c:invertIfNegative val="0"/>
          <c:cat>
            <c:strRef>
              <c:f>r_vote_cses!$C$1:$G$1</c:f>
              <c:strCache>
                <c:ptCount val="5"/>
                <c:pt idx="0">
                  <c:v>2002</c:v>
                </c:pt>
                <c:pt idx="1">
                  <c:v>2006</c:v>
                </c:pt>
                <c:pt idx="2">
                  <c:v>2010</c:v>
                </c:pt>
                <c:pt idx="3">
                  <c:v>2014</c:v>
                </c:pt>
                <c:pt idx="4">
                  <c:v>2018</c:v>
                </c:pt>
              </c:strCache>
            </c:strRef>
          </c:cat>
          <c:val>
            <c:numRef>
              <c:f>r_vote_cses!$C$14:$G$14</c:f>
              <c:numCache>
                <c:formatCode>General</c:formatCode>
                <c:ptCount val="5"/>
                <c:pt idx="0">
                  <c:v>0.63987952470779419</c:v>
                </c:pt>
                <c:pt idx="1">
                  <c:v>0.71129137277603149</c:v>
                </c:pt>
                <c:pt idx="2">
                  <c:v>0.58932018280029297</c:v>
                </c:pt>
                <c:pt idx="3">
                  <c:v>0.60986262559890747</c:v>
                </c:pt>
                <c:pt idx="4">
                  <c:v>0.54266113042831421</c:v>
                </c:pt>
              </c:numCache>
            </c:numRef>
          </c:val>
          <c:extLst xmlns:c16r2="http://schemas.microsoft.com/office/drawing/2015/06/chart">
            <c:ext xmlns:c16="http://schemas.microsoft.com/office/drawing/2014/chart" uri="{C3380CC4-5D6E-409C-BE32-E72D297353CC}">
              <c16:uniqueId val="{00000000-DB68-4A7D-AE1C-FD34BB4AA169}"/>
            </c:ext>
          </c:extLst>
        </c:ser>
        <c:ser>
          <c:idx val="0"/>
          <c:order val="1"/>
          <c:tx>
            <c:strRef>
              <c:f>r_vote_cses!$B$15</c:f>
              <c:strCache>
                <c:ptCount val="1"/>
                <c:pt idx="0">
                  <c:v>Middle 40 %</c:v>
                </c:pt>
              </c:strCache>
            </c:strRef>
          </c:tx>
          <c:spPr>
            <a:solidFill>
              <a:srgbClr val="FF0000"/>
            </a:solidFill>
            <a:ln>
              <a:solidFill>
                <a:srgbClr val="FF0000"/>
              </a:solidFill>
            </a:ln>
          </c:spPr>
          <c:invertIfNegative val="0"/>
          <c:cat>
            <c:strRef>
              <c:f>r_vote_cses!$C$1:$G$1</c:f>
              <c:strCache>
                <c:ptCount val="5"/>
                <c:pt idx="0">
                  <c:v>2002</c:v>
                </c:pt>
                <c:pt idx="1">
                  <c:v>2006</c:v>
                </c:pt>
                <c:pt idx="2">
                  <c:v>2010</c:v>
                </c:pt>
                <c:pt idx="3">
                  <c:v>2014</c:v>
                </c:pt>
                <c:pt idx="4">
                  <c:v>2018</c:v>
                </c:pt>
              </c:strCache>
            </c:strRef>
          </c:cat>
          <c:val>
            <c:numRef>
              <c:f>r_vote_cses!$C$15:$G$15</c:f>
              <c:numCache>
                <c:formatCode>General</c:formatCode>
                <c:ptCount val="5"/>
                <c:pt idx="0">
                  <c:v>0.60349839925765991</c:v>
                </c:pt>
                <c:pt idx="1">
                  <c:v>0.54966288805007935</c:v>
                </c:pt>
                <c:pt idx="2">
                  <c:v>0.53794723749160767</c:v>
                </c:pt>
                <c:pt idx="3">
                  <c:v>0.42191028594970703</c:v>
                </c:pt>
                <c:pt idx="4">
                  <c:v>0.36186271905899048</c:v>
                </c:pt>
              </c:numCache>
            </c:numRef>
          </c:val>
          <c:extLst xmlns:c16r2="http://schemas.microsoft.com/office/drawing/2015/06/chart">
            <c:ext xmlns:c16="http://schemas.microsoft.com/office/drawing/2014/chart" uri="{C3380CC4-5D6E-409C-BE32-E72D297353CC}">
              <c16:uniqueId val="{00000005-DB68-4A7D-AE1C-FD34BB4AA169}"/>
            </c:ext>
          </c:extLst>
        </c:ser>
        <c:ser>
          <c:idx val="2"/>
          <c:order val="2"/>
          <c:tx>
            <c:strRef>
              <c:f>r_vote_cses!$B$16</c:f>
              <c:strCache>
                <c:ptCount val="1"/>
                <c:pt idx="0">
                  <c:v>Top 10 %</c:v>
                </c:pt>
              </c:strCache>
            </c:strRef>
          </c:tx>
          <c:spPr>
            <a:solidFill>
              <a:schemeClr val="accent6"/>
            </a:solidFill>
            <a:ln>
              <a:solidFill>
                <a:schemeClr val="accent6"/>
              </a:solidFill>
            </a:ln>
          </c:spPr>
          <c:invertIfNegative val="0"/>
          <c:cat>
            <c:strRef>
              <c:f>r_vote_cses!$C$1:$G$1</c:f>
              <c:strCache>
                <c:ptCount val="5"/>
                <c:pt idx="0">
                  <c:v>2002</c:v>
                </c:pt>
                <c:pt idx="1">
                  <c:v>2006</c:v>
                </c:pt>
                <c:pt idx="2">
                  <c:v>2010</c:v>
                </c:pt>
                <c:pt idx="3">
                  <c:v>2014</c:v>
                </c:pt>
                <c:pt idx="4">
                  <c:v>2018</c:v>
                </c:pt>
              </c:strCache>
            </c:strRef>
          </c:cat>
          <c:val>
            <c:numRef>
              <c:f>r_vote_cses!$C$16:$G$16</c:f>
              <c:numCache>
                <c:formatCode>General</c:formatCode>
                <c:ptCount val="5"/>
                <c:pt idx="0">
                  <c:v>0.53090769052505493</c:v>
                </c:pt>
                <c:pt idx="1">
                  <c:v>0.51297056674957275</c:v>
                </c:pt>
                <c:pt idx="2">
                  <c:v>0.50625282526016235</c:v>
                </c:pt>
                <c:pt idx="3">
                  <c:v>0.3730018138885498</c:v>
                </c:pt>
                <c:pt idx="4">
                  <c:v>0.33547011017799377</c:v>
                </c:pt>
              </c:numCache>
            </c:numRef>
          </c:val>
          <c:extLst xmlns:c16r2="http://schemas.microsoft.com/office/drawing/2015/06/chart">
            <c:ext xmlns:c16="http://schemas.microsoft.com/office/drawing/2014/chart" uri="{C3380CC4-5D6E-409C-BE32-E72D297353CC}">
              <c16:uniqueId val="{00000006-DB68-4A7D-AE1C-FD34BB4AA169}"/>
            </c:ext>
          </c:extLst>
        </c:ser>
        <c:dLbls>
          <c:showLegendKey val="0"/>
          <c:showVal val="0"/>
          <c:showCatName val="0"/>
          <c:showSerName val="0"/>
          <c:showPercent val="0"/>
          <c:showBubbleSize val="0"/>
        </c:dLbls>
        <c:gapWidth val="219"/>
        <c:overlap val="-27"/>
        <c:axId val="1399285200"/>
        <c:axId val="1399277040"/>
      </c:barChart>
      <c:catAx>
        <c:axId val="13992852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77040"/>
        <c:crosses val="autoZero"/>
        <c:auto val="1"/>
        <c:lblAlgn val="ctr"/>
        <c:lblOffset val="100"/>
        <c:noMultiLvlLbl val="0"/>
      </c:catAx>
      <c:valAx>
        <c:axId val="139927704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85200"/>
        <c:crosses val="autoZero"/>
        <c:crossBetween val="between"/>
        <c:majorUnit val="0.1"/>
      </c:valAx>
      <c:spPr>
        <a:ln>
          <a:solidFill>
            <a:sysClr val="windowText" lastClr="000000"/>
          </a:solidFill>
        </a:ln>
      </c:spPr>
    </c:plotArea>
    <c:legend>
      <c:legendPos val="b"/>
      <c:layout>
        <c:manualLayout>
          <c:xMode val="edge"/>
          <c:yMode val="edge"/>
          <c:x val="0.39206222454358702"/>
          <c:y val="0.10647351645833"/>
          <c:w val="0.56280398138002197"/>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C4 - Vote for PT by racial affiliation</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13961755797062"/>
        </c:manualLayout>
      </c:layout>
      <c:barChart>
        <c:barDir val="col"/>
        <c:grouping val="clustered"/>
        <c:varyColors val="0"/>
        <c:ser>
          <c:idx val="1"/>
          <c:order val="0"/>
          <c:tx>
            <c:strRef>
              <c:f>r_vote_cses!$B$31</c:f>
              <c:strCache>
                <c:ptCount val="1"/>
                <c:pt idx="0">
                  <c:v>Black</c:v>
                </c:pt>
              </c:strCache>
            </c:strRef>
          </c:tx>
          <c:spPr>
            <a:solidFill>
              <a:schemeClr val="accent1"/>
            </a:solidFill>
            <a:ln>
              <a:solidFill>
                <a:schemeClr val="accent1"/>
              </a:solidFill>
            </a:ln>
            <a:effectLst/>
          </c:spPr>
          <c:invertIfNegative val="0"/>
          <c:cat>
            <c:strRef>
              <c:extLst>
                <c:ext xmlns:c15="http://schemas.microsoft.com/office/drawing/2012/chart" uri="{02D57815-91ED-43cb-92C2-25804820EDAC}">
                  <c15:fullRef>
                    <c15:sqref>r_vote_cses!$C$1:$G$1</c15:sqref>
                  </c15:fullRef>
                </c:ext>
              </c:extLst>
              <c:f>(r_vote_cses!$C$1,r_vote_cses!$F$1:$G$1)</c:f>
              <c:strCache>
                <c:ptCount val="3"/>
                <c:pt idx="0">
                  <c:v>2002</c:v>
                </c:pt>
                <c:pt idx="1">
                  <c:v>2014</c:v>
                </c:pt>
                <c:pt idx="2">
                  <c:v>2018</c:v>
                </c:pt>
              </c:strCache>
            </c:strRef>
          </c:cat>
          <c:val>
            <c:numRef>
              <c:extLst>
                <c:ext xmlns:c15="http://schemas.microsoft.com/office/drawing/2012/chart" uri="{02D57815-91ED-43cb-92C2-25804820EDAC}">
                  <c15:fullRef>
                    <c15:sqref>r_vote_cses!$C$31:$G$31</c15:sqref>
                  </c15:fullRef>
                </c:ext>
              </c:extLst>
              <c:f>(r_vote_cses!$C$31,r_vote_cses!$F$31:$G$31)</c:f>
              <c:numCache>
                <c:formatCode>General</c:formatCode>
                <c:ptCount val="3"/>
                <c:pt idx="0">
                  <c:v>0.57016658782958984</c:v>
                </c:pt>
                <c:pt idx="1">
                  <c:v>0.62511932849884033</c:v>
                </c:pt>
                <c:pt idx="2">
                  <c:v>0.55904924869537354</c:v>
                </c:pt>
              </c:numCache>
            </c:numRef>
          </c:val>
          <c:extLst xmlns:c16r2="http://schemas.microsoft.com/office/drawing/2015/06/chart">
            <c:ext xmlns:c16="http://schemas.microsoft.com/office/drawing/2014/chart" uri="{C3380CC4-5D6E-409C-BE32-E72D297353CC}">
              <c16:uniqueId val="{00000000-D7F3-46FF-93D7-FF894CD9DB9D}"/>
            </c:ext>
          </c:extLst>
        </c:ser>
        <c:ser>
          <c:idx val="0"/>
          <c:order val="1"/>
          <c:tx>
            <c:strRef>
              <c:f>r_vote_cses!$B$32</c:f>
              <c:strCache>
                <c:ptCount val="1"/>
                <c:pt idx="0">
                  <c:v>Brown</c:v>
                </c:pt>
              </c:strCache>
            </c:strRef>
          </c:tx>
          <c:spPr>
            <a:solidFill>
              <a:srgbClr val="FF0000"/>
            </a:solidFill>
            <a:ln>
              <a:solidFill>
                <a:srgbClr val="FF0000"/>
              </a:solidFill>
            </a:ln>
          </c:spPr>
          <c:invertIfNegative val="0"/>
          <c:cat>
            <c:strRef>
              <c:extLst>
                <c:ext xmlns:c15="http://schemas.microsoft.com/office/drawing/2012/chart" uri="{02D57815-91ED-43cb-92C2-25804820EDAC}">
                  <c15:fullRef>
                    <c15:sqref>r_vote_cses!$C$1:$G$1</c15:sqref>
                  </c15:fullRef>
                </c:ext>
              </c:extLst>
              <c:f>(r_vote_cses!$C$1,r_vote_cses!$F$1:$G$1)</c:f>
              <c:strCache>
                <c:ptCount val="3"/>
                <c:pt idx="0">
                  <c:v>2002</c:v>
                </c:pt>
                <c:pt idx="1">
                  <c:v>2014</c:v>
                </c:pt>
                <c:pt idx="2">
                  <c:v>2018</c:v>
                </c:pt>
              </c:strCache>
            </c:strRef>
          </c:cat>
          <c:val>
            <c:numRef>
              <c:extLst>
                <c:ext xmlns:c15="http://schemas.microsoft.com/office/drawing/2012/chart" uri="{02D57815-91ED-43cb-92C2-25804820EDAC}">
                  <c15:fullRef>
                    <c15:sqref>r_vote_cses!$C$32:$G$32</c15:sqref>
                  </c15:fullRef>
                </c:ext>
              </c:extLst>
              <c:f>(r_vote_cses!$C$32,r_vote_cses!$F$32:$G$32)</c:f>
              <c:numCache>
                <c:formatCode>General</c:formatCode>
                <c:ptCount val="3"/>
                <c:pt idx="0">
                  <c:v>0.66490375995635986</c:v>
                </c:pt>
                <c:pt idx="1">
                  <c:v>0.5816117525100708</c:v>
                </c:pt>
                <c:pt idx="2">
                  <c:v>0.45391684770584106</c:v>
                </c:pt>
              </c:numCache>
            </c:numRef>
          </c:val>
          <c:extLst xmlns:c16r2="http://schemas.microsoft.com/office/drawing/2015/06/chart">
            <c:ext xmlns:c16="http://schemas.microsoft.com/office/drawing/2014/chart" uri="{C3380CC4-5D6E-409C-BE32-E72D297353CC}">
              <c16:uniqueId val="{00000000-CB53-4BF5-A8A3-92B811D2D4FD}"/>
            </c:ext>
          </c:extLst>
        </c:ser>
        <c:ser>
          <c:idx val="2"/>
          <c:order val="2"/>
          <c:tx>
            <c:strRef>
              <c:f>r_vote_cses!$B$33</c:f>
              <c:strCache>
                <c:ptCount val="1"/>
                <c:pt idx="0">
                  <c:v>Others</c:v>
                </c:pt>
              </c:strCache>
            </c:strRef>
          </c:tx>
          <c:spPr>
            <a:solidFill>
              <a:schemeClr val="accent6"/>
            </a:solidFill>
            <a:ln>
              <a:solidFill>
                <a:schemeClr val="accent6"/>
              </a:solidFill>
            </a:ln>
          </c:spPr>
          <c:invertIfNegative val="0"/>
          <c:cat>
            <c:strRef>
              <c:extLst>
                <c:ext xmlns:c15="http://schemas.microsoft.com/office/drawing/2012/chart" uri="{02D57815-91ED-43cb-92C2-25804820EDAC}">
                  <c15:fullRef>
                    <c15:sqref>r_vote_cses!$C$1:$G$1</c15:sqref>
                  </c15:fullRef>
                </c:ext>
              </c:extLst>
              <c:f>(r_vote_cses!$C$1,r_vote_cses!$F$1:$G$1)</c:f>
              <c:strCache>
                <c:ptCount val="3"/>
                <c:pt idx="0">
                  <c:v>2002</c:v>
                </c:pt>
                <c:pt idx="1">
                  <c:v>2014</c:v>
                </c:pt>
                <c:pt idx="2">
                  <c:v>2018</c:v>
                </c:pt>
              </c:strCache>
            </c:strRef>
          </c:cat>
          <c:val>
            <c:numRef>
              <c:extLst>
                <c:ext xmlns:c15="http://schemas.microsoft.com/office/drawing/2012/chart" uri="{02D57815-91ED-43cb-92C2-25804820EDAC}">
                  <c15:fullRef>
                    <c15:sqref>r_vote_cses!$C$33:$G$33</c15:sqref>
                  </c15:fullRef>
                </c:ext>
              </c:extLst>
              <c:f>(r_vote_cses!$C$33,r_vote_cses!$F$33:$G$33)</c:f>
              <c:numCache>
                <c:formatCode>General</c:formatCode>
                <c:ptCount val="3"/>
                <c:pt idx="0">
                  <c:v>0.60840469598770142</c:v>
                </c:pt>
                <c:pt idx="1">
                  <c:v>0.55982929468154907</c:v>
                </c:pt>
                <c:pt idx="2">
                  <c:v>0.45463258028030396</c:v>
                </c:pt>
              </c:numCache>
            </c:numRef>
          </c:val>
          <c:extLst xmlns:c16r2="http://schemas.microsoft.com/office/drawing/2015/06/chart">
            <c:ext xmlns:c16="http://schemas.microsoft.com/office/drawing/2014/chart" uri="{C3380CC4-5D6E-409C-BE32-E72D297353CC}">
              <c16:uniqueId val="{00000001-CB53-4BF5-A8A3-92B811D2D4FD}"/>
            </c:ext>
          </c:extLst>
        </c:ser>
        <c:ser>
          <c:idx val="3"/>
          <c:order val="3"/>
          <c:tx>
            <c:strRef>
              <c:f>r_vote_cses!$B$34</c:f>
              <c:strCache>
                <c:ptCount val="1"/>
                <c:pt idx="0">
                  <c:v>White</c:v>
                </c:pt>
              </c:strCache>
            </c:strRef>
          </c:tx>
          <c:invertIfNegative val="0"/>
          <c:cat>
            <c:strRef>
              <c:extLst>
                <c:ext xmlns:c15="http://schemas.microsoft.com/office/drawing/2012/chart" uri="{02D57815-91ED-43cb-92C2-25804820EDAC}">
                  <c15:fullRef>
                    <c15:sqref>r_vote_cses!$C$1:$G$1</c15:sqref>
                  </c15:fullRef>
                </c:ext>
              </c:extLst>
              <c:f>(r_vote_cses!$C$1,r_vote_cses!$F$1:$G$1)</c:f>
              <c:strCache>
                <c:ptCount val="3"/>
                <c:pt idx="0">
                  <c:v>2002</c:v>
                </c:pt>
                <c:pt idx="1">
                  <c:v>2014</c:v>
                </c:pt>
                <c:pt idx="2">
                  <c:v>2018</c:v>
                </c:pt>
              </c:strCache>
            </c:strRef>
          </c:cat>
          <c:val>
            <c:numRef>
              <c:extLst>
                <c:ext xmlns:c15="http://schemas.microsoft.com/office/drawing/2012/chart" uri="{02D57815-91ED-43cb-92C2-25804820EDAC}">
                  <c15:fullRef>
                    <c15:sqref>r_vote_cses!$C$34:$G$34</c15:sqref>
                  </c15:fullRef>
                </c:ext>
              </c:extLst>
              <c:f>(r_vote_cses!$C$34,r_vote_cses!$F$34:$G$34)</c:f>
              <c:numCache>
                <c:formatCode>General</c:formatCode>
                <c:ptCount val="3"/>
                <c:pt idx="0">
                  <c:v>0.58960443735122681</c:v>
                </c:pt>
                <c:pt idx="1">
                  <c:v>0.40491461753845215</c:v>
                </c:pt>
                <c:pt idx="2">
                  <c:v>0.37463310360908508</c:v>
                </c:pt>
              </c:numCache>
            </c:numRef>
          </c:val>
          <c:extLst xmlns:c16r2="http://schemas.microsoft.com/office/drawing/2015/06/chart">
            <c:ext xmlns:c16="http://schemas.microsoft.com/office/drawing/2014/chart" uri="{C3380CC4-5D6E-409C-BE32-E72D297353CC}">
              <c16:uniqueId val="{00000002-CB53-4BF5-A8A3-92B811D2D4FD}"/>
            </c:ext>
          </c:extLst>
        </c:ser>
        <c:dLbls>
          <c:showLegendKey val="0"/>
          <c:showVal val="0"/>
          <c:showCatName val="0"/>
          <c:showSerName val="0"/>
          <c:showPercent val="0"/>
          <c:showBubbleSize val="0"/>
        </c:dLbls>
        <c:gapWidth val="219"/>
        <c:overlap val="-27"/>
        <c:axId val="1399283568"/>
        <c:axId val="1399266160"/>
      </c:barChart>
      <c:catAx>
        <c:axId val="1399283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66160"/>
        <c:crosses val="autoZero"/>
        <c:auto val="1"/>
        <c:lblAlgn val="ctr"/>
        <c:lblOffset val="100"/>
        <c:noMultiLvlLbl val="0"/>
      </c:catAx>
      <c:valAx>
        <c:axId val="139926616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83568"/>
        <c:crosses val="autoZero"/>
        <c:crossBetween val="between"/>
        <c:majorUnit val="0.1"/>
      </c:valAx>
      <c:spPr>
        <a:ln>
          <a:solidFill>
            <a:sysClr val="windowText" lastClr="000000"/>
          </a:solidFill>
        </a:ln>
      </c:spPr>
    </c:plotArea>
    <c:legend>
      <c:legendPos val="b"/>
      <c:layout>
        <c:manualLayout>
          <c:xMode val="edge"/>
          <c:yMode val="edge"/>
          <c:x val="0.58627430814502901"/>
          <c:y val="0.10647351645833"/>
          <c:w val="0.37641239644723501"/>
          <c:h val="9.10582698925422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800" b="1" i="0" u="none" strike="noStrike" baseline="0">
                <a:effectLst/>
              </a:rPr>
              <a:t>Figure</a:t>
            </a:r>
            <a:r>
              <a:rPr lang="en-US" sz="1680" b="1"/>
              <a:t> C5 - Vote for PT by religious affiliation</a:t>
            </a:r>
          </a:p>
        </c:rich>
      </c:tx>
      <c:overlay val="0"/>
      <c:spPr>
        <a:noFill/>
        <a:ln>
          <a:noFill/>
        </a:ln>
        <a:effectLst/>
      </c:spPr>
    </c:title>
    <c:autoTitleDeleted val="0"/>
    <c:plotArea>
      <c:layout>
        <c:manualLayout>
          <c:layoutTarget val="inner"/>
          <c:xMode val="edge"/>
          <c:yMode val="edge"/>
          <c:x val="6.3686572669339206E-2"/>
          <c:y val="8.9040366315949193E-2"/>
          <c:w val="0.92126882930519705"/>
          <c:h val="0.713961755797062"/>
        </c:manualLayout>
      </c:layout>
      <c:barChart>
        <c:barDir val="col"/>
        <c:grouping val="clustered"/>
        <c:varyColors val="0"/>
        <c:ser>
          <c:idx val="1"/>
          <c:order val="0"/>
          <c:tx>
            <c:strRef>
              <c:f>r_vote_cses!$B$26</c:f>
              <c:strCache>
                <c:ptCount val="1"/>
                <c:pt idx="0">
                  <c:v>No religion</c:v>
                </c:pt>
              </c:strCache>
            </c:strRef>
          </c:tx>
          <c:spPr>
            <a:solidFill>
              <a:schemeClr val="accent1"/>
            </a:solidFill>
            <a:ln>
              <a:solidFill>
                <a:schemeClr val="accent1"/>
              </a:solidFill>
            </a:ln>
            <a:effectLst/>
          </c:spPr>
          <c:invertIfNegative val="0"/>
          <c:cat>
            <c:strRef>
              <c:f>r_vote_cses!$C$1:$G$1</c:f>
              <c:strCache>
                <c:ptCount val="5"/>
                <c:pt idx="0">
                  <c:v>2002</c:v>
                </c:pt>
                <c:pt idx="1">
                  <c:v>2006</c:v>
                </c:pt>
                <c:pt idx="2">
                  <c:v>2010</c:v>
                </c:pt>
                <c:pt idx="3">
                  <c:v>2014</c:v>
                </c:pt>
                <c:pt idx="4">
                  <c:v>2018</c:v>
                </c:pt>
              </c:strCache>
            </c:strRef>
          </c:cat>
          <c:val>
            <c:numRef>
              <c:f>r_vote_cses!$C$26:$G$26</c:f>
              <c:numCache>
                <c:formatCode>General</c:formatCode>
                <c:ptCount val="5"/>
                <c:pt idx="0">
                  <c:v>0.33110857009887695</c:v>
                </c:pt>
                <c:pt idx="1">
                  <c:v>0.48162412643432617</c:v>
                </c:pt>
                <c:pt idx="2">
                  <c:v>0.59025579690933228</c:v>
                </c:pt>
                <c:pt idx="3">
                  <c:v>0.50066077709197998</c:v>
                </c:pt>
                <c:pt idx="4">
                  <c:v>0.51313126087188721</c:v>
                </c:pt>
              </c:numCache>
            </c:numRef>
          </c:val>
          <c:extLst xmlns:c16r2="http://schemas.microsoft.com/office/drawing/2015/06/chart">
            <c:ext xmlns:c16="http://schemas.microsoft.com/office/drawing/2014/chart" uri="{C3380CC4-5D6E-409C-BE32-E72D297353CC}">
              <c16:uniqueId val="{00000000-1BDF-4427-AEAB-74377097DA39}"/>
            </c:ext>
          </c:extLst>
        </c:ser>
        <c:ser>
          <c:idx val="0"/>
          <c:order val="1"/>
          <c:tx>
            <c:strRef>
              <c:f>r_vote_cses!$B$27</c:f>
              <c:strCache>
                <c:ptCount val="1"/>
                <c:pt idx="0">
                  <c:v>Catholic</c:v>
                </c:pt>
              </c:strCache>
            </c:strRef>
          </c:tx>
          <c:spPr>
            <a:solidFill>
              <a:srgbClr val="FF0000"/>
            </a:solidFill>
            <a:ln>
              <a:solidFill>
                <a:srgbClr val="FF0000"/>
              </a:solidFill>
            </a:ln>
          </c:spPr>
          <c:invertIfNegative val="0"/>
          <c:cat>
            <c:strRef>
              <c:f>r_vote_cses!$C$1:$G$1</c:f>
              <c:strCache>
                <c:ptCount val="5"/>
                <c:pt idx="0">
                  <c:v>2002</c:v>
                </c:pt>
                <c:pt idx="1">
                  <c:v>2006</c:v>
                </c:pt>
                <c:pt idx="2">
                  <c:v>2010</c:v>
                </c:pt>
                <c:pt idx="3">
                  <c:v>2014</c:v>
                </c:pt>
                <c:pt idx="4">
                  <c:v>2018</c:v>
                </c:pt>
              </c:strCache>
            </c:strRef>
          </c:cat>
          <c:val>
            <c:numRef>
              <c:f>r_vote_cses!$C$27:$G$27</c:f>
              <c:numCache>
                <c:formatCode>General</c:formatCode>
                <c:ptCount val="5"/>
                <c:pt idx="0">
                  <c:v>0.62013906240463257</c:v>
                </c:pt>
                <c:pt idx="1">
                  <c:v>0.63886505365371704</c:v>
                </c:pt>
                <c:pt idx="2">
                  <c:v>0.57253503799438477</c:v>
                </c:pt>
                <c:pt idx="3">
                  <c:v>0.53796255588531494</c:v>
                </c:pt>
                <c:pt idx="4">
                  <c:v>0.49042999744415283</c:v>
                </c:pt>
              </c:numCache>
            </c:numRef>
          </c:val>
          <c:extLst xmlns:c16r2="http://schemas.microsoft.com/office/drawing/2015/06/chart">
            <c:ext xmlns:c16="http://schemas.microsoft.com/office/drawing/2014/chart" uri="{C3380CC4-5D6E-409C-BE32-E72D297353CC}">
              <c16:uniqueId val="{00000004-1BDF-4427-AEAB-74377097DA39}"/>
            </c:ext>
          </c:extLst>
        </c:ser>
        <c:ser>
          <c:idx val="4"/>
          <c:order val="2"/>
          <c:tx>
            <c:v>Other non-Christian</c:v>
          </c:tx>
          <c:spPr>
            <a:solidFill>
              <a:schemeClr val="accent4"/>
            </a:solidFill>
            <a:ln>
              <a:solidFill>
                <a:schemeClr val="accent4"/>
              </a:solidFill>
            </a:ln>
          </c:spPr>
          <c:invertIfNegative val="0"/>
          <c:cat>
            <c:strRef>
              <c:f>r_vote_cses!$C$1:$G$1</c:f>
              <c:strCache>
                <c:ptCount val="5"/>
                <c:pt idx="0">
                  <c:v>2002</c:v>
                </c:pt>
                <c:pt idx="1">
                  <c:v>2006</c:v>
                </c:pt>
                <c:pt idx="2">
                  <c:v>2010</c:v>
                </c:pt>
                <c:pt idx="3">
                  <c:v>2014</c:v>
                </c:pt>
                <c:pt idx="4">
                  <c:v>2018</c:v>
                </c:pt>
              </c:strCache>
            </c:strRef>
          </c:cat>
          <c:val>
            <c:numRef>
              <c:f>r_vote_cses!$C$30:$G$30</c:f>
              <c:numCache>
                <c:formatCode>General</c:formatCode>
                <c:ptCount val="5"/>
                <c:pt idx="0">
                  <c:v>0.52685326337814331</c:v>
                </c:pt>
                <c:pt idx="1">
                  <c:v>0.67737036943435669</c:v>
                </c:pt>
                <c:pt idx="2">
                  <c:v>0.58953613042831421</c:v>
                </c:pt>
                <c:pt idx="3">
                  <c:v>0.43713575601577759</c:v>
                </c:pt>
                <c:pt idx="4">
                  <c:v>0.57598620653152466</c:v>
                </c:pt>
              </c:numCache>
            </c:numRef>
          </c:val>
          <c:extLst xmlns:c16r2="http://schemas.microsoft.com/office/drawing/2015/06/chart">
            <c:ext xmlns:c16="http://schemas.microsoft.com/office/drawing/2014/chart" uri="{C3380CC4-5D6E-409C-BE32-E72D297353CC}">
              <c16:uniqueId val="{00000007-1BDF-4427-AEAB-74377097DA39}"/>
            </c:ext>
          </c:extLst>
        </c:ser>
        <c:ser>
          <c:idx val="2"/>
          <c:order val="3"/>
          <c:tx>
            <c:v>Other Christian</c:v>
          </c:tx>
          <c:spPr>
            <a:solidFill>
              <a:schemeClr val="accent6"/>
            </a:solidFill>
            <a:ln>
              <a:solidFill>
                <a:schemeClr val="accent6"/>
              </a:solidFill>
            </a:ln>
          </c:spPr>
          <c:invertIfNegative val="0"/>
          <c:cat>
            <c:strRef>
              <c:f>r_vote_cses!$C$1:$G$1</c:f>
              <c:strCache>
                <c:ptCount val="5"/>
                <c:pt idx="0">
                  <c:v>2002</c:v>
                </c:pt>
                <c:pt idx="1">
                  <c:v>2006</c:v>
                </c:pt>
                <c:pt idx="2">
                  <c:v>2010</c:v>
                </c:pt>
                <c:pt idx="3">
                  <c:v>2014</c:v>
                </c:pt>
                <c:pt idx="4">
                  <c:v>2018</c:v>
                </c:pt>
              </c:strCache>
            </c:strRef>
          </c:cat>
          <c:val>
            <c:numRef>
              <c:f>r_vote_cses!$C$28:$G$28</c:f>
              <c:numCache>
                <c:formatCode>General</c:formatCode>
                <c:ptCount val="5"/>
                <c:pt idx="0">
                  <c:v>0.68211233615875244</c:v>
                </c:pt>
                <c:pt idx="1">
                  <c:v>0.57147574424743652</c:v>
                </c:pt>
                <c:pt idx="2">
                  <c:v>0.50863188505172729</c:v>
                </c:pt>
                <c:pt idx="3">
                  <c:v>0.47917225956916809</c:v>
                </c:pt>
                <c:pt idx="4">
                  <c:v>0.33492055535316467</c:v>
                </c:pt>
              </c:numCache>
            </c:numRef>
          </c:val>
          <c:extLst xmlns:c16r2="http://schemas.microsoft.com/office/drawing/2015/06/chart">
            <c:ext xmlns:c16="http://schemas.microsoft.com/office/drawing/2014/chart" uri="{C3380CC4-5D6E-409C-BE32-E72D297353CC}">
              <c16:uniqueId val="{00000005-1BDF-4427-AEAB-74377097DA39}"/>
            </c:ext>
          </c:extLst>
        </c:ser>
        <c:dLbls>
          <c:showLegendKey val="0"/>
          <c:showVal val="0"/>
          <c:showCatName val="0"/>
          <c:showSerName val="0"/>
          <c:showPercent val="0"/>
          <c:showBubbleSize val="0"/>
        </c:dLbls>
        <c:gapWidth val="219"/>
        <c:overlap val="-27"/>
        <c:axId val="1399282480"/>
        <c:axId val="1399277584"/>
        <c:extLst xmlns:c16r2="http://schemas.microsoft.com/office/drawing/2015/06/chart">
          <c:ext xmlns:c15="http://schemas.microsoft.com/office/drawing/2012/chart" uri="{02D57815-91ED-43cb-92C2-25804820EDAC}">
            <c15:filteredBarSeries>
              <c15:ser>
                <c:idx val="3"/>
                <c:order val="4"/>
                <c:tx>
                  <c:strRef>
                    <c:extLst xmlns:c16r2="http://schemas.microsoft.com/office/drawing/2015/06/chart">
                      <c:ext uri="{02D57815-91ED-43cb-92C2-25804820EDAC}">
                        <c15:formulaRef>
                          <c15:sqref>r_vote_cses!$B$29</c15:sqref>
                        </c15:formulaRef>
                      </c:ext>
                    </c:extLst>
                    <c:strCache>
                      <c:ptCount val="1"/>
                      <c:pt idx="0">
                        <c:v>Musulmans</c:v>
                      </c:pt>
                    </c:strCache>
                  </c:strRef>
                </c:tx>
                <c:invertIfNegative val="0"/>
                <c:cat>
                  <c:strRef>
                    <c:extLst xmlns:c16r2="http://schemas.microsoft.com/office/drawing/2015/06/chart">
                      <c:ext uri="{02D57815-91ED-43cb-92C2-25804820EDAC}">
                        <c15:formulaRef>
                          <c15:sqref>r_vote_cses!$C$1:$G$1</c15:sqref>
                        </c15:formulaRef>
                      </c:ext>
                    </c:extLst>
                    <c:strCache>
                      <c:ptCount val="5"/>
                      <c:pt idx="0">
                        <c:v>2002</c:v>
                      </c:pt>
                      <c:pt idx="1">
                        <c:v>2006</c:v>
                      </c:pt>
                      <c:pt idx="2">
                        <c:v>2010</c:v>
                      </c:pt>
                      <c:pt idx="3">
                        <c:v>2014</c:v>
                      </c:pt>
                      <c:pt idx="4">
                        <c:v>2018</c:v>
                      </c:pt>
                    </c:strCache>
                  </c:strRef>
                </c:cat>
                <c:val>
                  <c:numRef>
                    <c:extLst xmlns:c16r2="http://schemas.microsoft.com/office/drawing/2015/06/chart">
                      <c:ext uri="{02D57815-91ED-43cb-92C2-25804820EDAC}">
                        <c15:formulaRef>
                          <c15:sqref>r_vote_cses!$C$29:$G$29</c15:sqref>
                        </c15:formulaRef>
                      </c:ext>
                    </c:extLst>
                    <c:numCache>
                      <c:formatCode>General</c:formatCode>
                      <c:ptCount val="5"/>
                    </c:numCache>
                  </c:numRef>
                </c:val>
                <c:extLst xmlns:c16r2="http://schemas.microsoft.com/office/drawing/2015/06/chart">
                  <c:ext xmlns:c16="http://schemas.microsoft.com/office/drawing/2014/chart" uri="{C3380CC4-5D6E-409C-BE32-E72D297353CC}">
                    <c16:uniqueId val="{00000006-1BDF-4427-AEAB-74377097DA39}"/>
                  </c:ext>
                </c:extLst>
              </c15:ser>
            </c15:filteredBarSeries>
          </c:ext>
        </c:extLst>
      </c:barChart>
      <c:catAx>
        <c:axId val="1399282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77584"/>
        <c:crosses val="autoZero"/>
        <c:auto val="1"/>
        <c:lblAlgn val="ctr"/>
        <c:lblOffset val="100"/>
        <c:noMultiLvlLbl val="0"/>
      </c:catAx>
      <c:valAx>
        <c:axId val="139927758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99282480"/>
        <c:crosses val="autoZero"/>
        <c:crossBetween val="between"/>
        <c:majorUnit val="0.1"/>
      </c:valAx>
      <c:spPr>
        <a:ln>
          <a:solidFill>
            <a:sysClr val="windowText" lastClr="000000"/>
          </a:solidFill>
        </a:ln>
      </c:spPr>
    </c:plotArea>
    <c:legend>
      <c:legendPos val="b"/>
      <c:layout>
        <c:manualLayout>
          <c:xMode val="edge"/>
          <c:yMode val="edge"/>
          <c:x val="0.50694824582894704"/>
          <c:y val="0.10647351645833"/>
          <c:w val="0.45973243877026299"/>
          <c:h val="0.10990500782395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C6 - Vote for PT among Whites</a:t>
            </a:r>
          </a:p>
        </c:rich>
      </c:tx>
      <c:overlay val="0"/>
    </c:title>
    <c:autoTitleDeleted val="0"/>
    <c:plotArea>
      <c:layout>
        <c:manualLayout>
          <c:layoutTarget val="inner"/>
          <c:xMode val="edge"/>
          <c:yMode val="edge"/>
          <c:x val="5.3032261885851702E-2"/>
          <c:y val="8.9040366315949193E-2"/>
          <c:w val="0.91671441917566998"/>
          <c:h val="0.71890774661937695"/>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D5F7-4C50-9C09-1E8C567F5C2D}"/>
            </c:ext>
          </c:extLst>
        </c:ser>
        <c:ser>
          <c:idx val="1"/>
          <c:order val="1"/>
          <c:tx>
            <c:v>Difference between (% of Whites voting PT) and (% of other voters voting PT)</c:v>
          </c:tx>
          <c:spPr>
            <a:ln w="38100">
              <a:solidFill>
                <a:srgbClr val="FF0000"/>
              </a:solidFill>
            </a:ln>
          </c:spPr>
          <c:marker>
            <c:symbol val="circle"/>
            <c:size val="10"/>
            <c:spPr>
              <a:solidFill>
                <a:srgbClr val="FF0000"/>
              </a:solidFill>
              <a:ln>
                <a:solidFill>
                  <a:srgbClr val="FF0000"/>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r_votediff_cses!$BL$2:$BL$6</c:f>
              <c:numCache>
                <c:formatCode>General</c:formatCode>
                <c:ptCount val="5"/>
                <c:pt idx="0">
                  <c:v>-4.4175858497619629</c:v>
                </c:pt>
                <c:pt idx="3">
                  <c:v>-18.433874130249023</c:v>
                </c:pt>
                <c:pt idx="4">
                  <c:v>-10.224589347839355</c:v>
                </c:pt>
              </c:numCache>
            </c:numRef>
          </c:yVal>
          <c:smooth val="0"/>
          <c:extLst xmlns:c16r2="http://schemas.microsoft.com/office/drawing/2015/06/chart">
            <c:ext xmlns:c16="http://schemas.microsoft.com/office/drawing/2014/chart" uri="{C3380CC4-5D6E-409C-BE32-E72D297353CC}">
              <c16:uniqueId val="{00000001-D5F7-4C50-9C09-1E8C567F5C2D}"/>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r_votediff_cses!$BM$2:$BM$6</c:f>
              <c:numCache>
                <c:formatCode>General</c:formatCode>
                <c:ptCount val="5"/>
                <c:pt idx="0">
                  <c:v>-2.3980469703674316</c:v>
                </c:pt>
                <c:pt idx="3">
                  <c:v>-15.170131683349609</c:v>
                </c:pt>
                <c:pt idx="4">
                  <c:v>-8.6749715805053711</c:v>
                </c:pt>
              </c:numCache>
            </c:numRef>
          </c:yVal>
          <c:smooth val="0"/>
          <c:extLst xmlns:c16r2="http://schemas.microsoft.com/office/drawing/2015/06/chart">
            <c:ext xmlns:c16="http://schemas.microsoft.com/office/drawing/2014/chart" uri="{C3380CC4-5D6E-409C-BE32-E72D297353CC}">
              <c16:uniqueId val="{00000002-D5F7-4C50-9C09-1E8C567F5C2D}"/>
            </c:ext>
          </c:extLst>
        </c:ser>
        <c:ser>
          <c:idx val="3"/>
          <c:order val="3"/>
          <c:tx>
            <c:v>After controlling for income, education, age, gender, employment, marital status, religion</c:v>
          </c:tx>
          <c:spPr>
            <a:ln w="38100">
              <a:solidFill>
                <a:schemeClr val="accent6"/>
              </a:solidFill>
            </a:ln>
          </c:spPr>
          <c:marker>
            <c:symbol val="triangle"/>
            <c:size val="11"/>
            <c:spPr>
              <a:solidFill>
                <a:schemeClr val="accent6"/>
              </a:solidFill>
              <a:ln>
                <a:solidFill>
                  <a:schemeClr val="accent6"/>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r_votediff_cses!$BN$2:$BN$6</c:f>
              <c:numCache>
                <c:formatCode>General</c:formatCode>
                <c:ptCount val="5"/>
                <c:pt idx="0">
                  <c:v>-2.2439374923706055</c:v>
                </c:pt>
                <c:pt idx="3">
                  <c:v>-14.516756057739258</c:v>
                </c:pt>
                <c:pt idx="4">
                  <c:v>-9.8676700592041016</c:v>
                </c:pt>
              </c:numCache>
            </c:numRef>
          </c:yVal>
          <c:smooth val="0"/>
          <c:extLst xmlns:c16r2="http://schemas.microsoft.com/office/drawing/2015/06/chart">
            <c:ext xmlns:c16="http://schemas.microsoft.com/office/drawing/2014/chart" uri="{C3380CC4-5D6E-409C-BE32-E72D297353CC}">
              <c16:uniqueId val="{00000003-D5F7-4C50-9C09-1E8C567F5C2D}"/>
            </c:ext>
          </c:extLst>
        </c:ser>
        <c:dLbls>
          <c:showLegendKey val="0"/>
          <c:showVal val="0"/>
          <c:showCatName val="0"/>
          <c:showSerName val="0"/>
          <c:showPercent val="0"/>
          <c:showBubbleSize val="0"/>
        </c:dLbls>
        <c:axId val="1399263984"/>
        <c:axId val="1399278672"/>
      </c:scatterChart>
      <c:valAx>
        <c:axId val="1399263984"/>
        <c:scaling>
          <c:orientation val="minMax"/>
          <c:max val="2018"/>
          <c:min val="2002"/>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399278672"/>
        <c:crosses val="autoZero"/>
        <c:crossBetween val="midCat"/>
        <c:majorUnit val="2"/>
        <c:minorUnit val="2"/>
      </c:valAx>
      <c:valAx>
        <c:axId val="1399278672"/>
        <c:scaling>
          <c:orientation val="minMax"/>
          <c:max val="20"/>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9263984"/>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0.105694583912504"/>
          <c:w val="0.891631401963767"/>
          <c:h val="0.210420943458137"/>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Figure</a:t>
            </a:r>
            <a:r>
              <a:rPr lang="en-US" sz="1680"/>
              <a:t> C7 - Vote for PT among non-Catholic Christians</a:t>
            </a:r>
          </a:p>
        </c:rich>
      </c:tx>
      <c:overlay val="0"/>
    </c:title>
    <c:autoTitleDeleted val="0"/>
    <c:plotArea>
      <c:layout>
        <c:manualLayout>
          <c:layoutTarget val="inner"/>
          <c:xMode val="edge"/>
          <c:yMode val="edge"/>
          <c:x val="5.3032261885851702E-2"/>
          <c:y val="8.9040366315949193E-2"/>
          <c:w val="0.91671441917566998"/>
          <c:h val="0.71890774661937695"/>
        </c:manualLayout>
      </c:layout>
      <c:scatterChart>
        <c:scatterStyle val="lineMarker"/>
        <c:varyColors val="0"/>
        <c:ser>
          <c:idx val="0"/>
          <c:order val="0"/>
          <c:tx>
            <c:strRef>
              <c:f>r_coef!$B$1</c:f>
              <c:strCache>
                <c:ptCount val="1"/>
                <c:pt idx="0">
                  <c:v>zero</c:v>
                </c:pt>
              </c:strCache>
            </c:strRef>
          </c:tx>
          <c:spPr>
            <a:ln w="28575">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7DB1-4878-9380-08B861D3E9DF}"/>
            </c:ext>
          </c:extLst>
        </c:ser>
        <c:ser>
          <c:idx val="1"/>
          <c:order val="1"/>
          <c:tx>
            <c:v>Difference between (% of non-Catholic Christians voting PT) and (% of other voters voting PT)</c:v>
          </c:tx>
          <c:spPr>
            <a:ln w="38100">
              <a:solidFill>
                <a:srgbClr val="FF0000"/>
              </a:solidFill>
            </a:ln>
          </c:spPr>
          <c:marker>
            <c:symbol val="circle"/>
            <c:size val="10"/>
            <c:spPr>
              <a:solidFill>
                <a:srgbClr val="FF0000"/>
              </a:solidFill>
              <a:ln>
                <a:solidFill>
                  <a:srgbClr val="FF0000"/>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r_votediff_cses!$AZ$2:$AZ$6</c:f>
              <c:numCache>
                <c:formatCode>General</c:formatCode>
                <c:ptCount val="5"/>
                <c:pt idx="0">
                  <c:v>7.9325466156005859</c:v>
                </c:pt>
                <c:pt idx="1">
                  <c:v>-4.9754986763000488</c:v>
                </c:pt>
                <c:pt idx="2">
                  <c:v>-6.7024922370910645</c:v>
                </c:pt>
                <c:pt idx="3">
                  <c:v>-4.8909397125244141</c:v>
                </c:pt>
                <c:pt idx="4">
                  <c:v>-16.654983520507813</c:v>
                </c:pt>
              </c:numCache>
            </c:numRef>
          </c:yVal>
          <c:smooth val="0"/>
          <c:extLst xmlns:c16r2="http://schemas.microsoft.com/office/drawing/2015/06/chart">
            <c:ext xmlns:c16="http://schemas.microsoft.com/office/drawing/2014/chart" uri="{C3380CC4-5D6E-409C-BE32-E72D297353CC}">
              <c16:uniqueId val="{00000001-7DB1-4878-9380-08B861D3E9DF}"/>
            </c:ext>
          </c:extLst>
        </c:ser>
        <c:ser>
          <c:idx val="2"/>
          <c:order val="2"/>
          <c:tx>
            <c:v>After controlling for income</c:v>
          </c:tx>
          <c:spPr>
            <a:ln w="38100">
              <a:solidFill>
                <a:schemeClr val="accent1"/>
              </a:solidFill>
            </a:ln>
          </c:spPr>
          <c:marker>
            <c:symbol val="square"/>
            <c:size val="9"/>
            <c:spPr>
              <a:solidFill>
                <a:schemeClr val="accent1"/>
              </a:solidFill>
              <a:ln>
                <a:solidFill>
                  <a:schemeClr val="accent1"/>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r_votediff_cses!$BA$2:$BA$6</c:f>
              <c:numCache>
                <c:formatCode>General</c:formatCode>
                <c:ptCount val="5"/>
                <c:pt idx="0">
                  <c:v>9.2878389358520508</c:v>
                </c:pt>
                <c:pt idx="1">
                  <c:v>-4.5117478370666504</c:v>
                </c:pt>
                <c:pt idx="2">
                  <c:v>-7.030724048614502</c:v>
                </c:pt>
                <c:pt idx="3">
                  <c:v>-5.2390890121459961</c:v>
                </c:pt>
                <c:pt idx="4">
                  <c:v>-18.056722640991211</c:v>
                </c:pt>
              </c:numCache>
            </c:numRef>
          </c:yVal>
          <c:smooth val="0"/>
          <c:extLst xmlns:c16r2="http://schemas.microsoft.com/office/drawing/2015/06/chart">
            <c:ext xmlns:c16="http://schemas.microsoft.com/office/drawing/2014/chart" uri="{C3380CC4-5D6E-409C-BE32-E72D297353CC}">
              <c16:uniqueId val="{00000002-7DB1-4878-9380-08B861D3E9DF}"/>
            </c:ext>
          </c:extLst>
        </c:ser>
        <c:ser>
          <c:idx val="3"/>
          <c:order val="3"/>
          <c:tx>
            <c:v>After controlling for income, education, age, gender, employment, marital status</c:v>
          </c:tx>
          <c:spPr>
            <a:ln w="38100">
              <a:solidFill>
                <a:schemeClr val="accent6"/>
              </a:solidFill>
            </a:ln>
          </c:spPr>
          <c:marker>
            <c:symbol val="triangle"/>
            <c:size val="11"/>
            <c:spPr>
              <a:solidFill>
                <a:schemeClr val="accent6"/>
              </a:solidFill>
              <a:ln>
                <a:solidFill>
                  <a:schemeClr val="accent6"/>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r_votediff_cses!$BB$2:$BB$6</c:f>
              <c:numCache>
                <c:formatCode>General</c:formatCode>
                <c:ptCount val="5"/>
                <c:pt idx="0">
                  <c:v>7.8659400939941406</c:v>
                </c:pt>
                <c:pt idx="1">
                  <c:v>-4.178070068359375</c:v>
                </c:pt>
                <c:pt idx="2">
                  <c:v>-6.6954841613769531</c:v>
                </c:pt>
                <c:pt idx="3">
                  <c:v>-5.7117385864257812</c:v>
                </c:pt>
                <c:pt idx="4">
                  <c:v>-18.19257926940918</c:v>
                </c:pt>
              </c:numCache>
            </c:numRef>
          </c:yVal>
          <c:smooth val="0"/>
          <c:extLst xmlns:c16r2="http://schemas.microsoft.com/office/drawing/2015/06/chart">
            <c:ext xmlns:c16="http://schemas.microsoft.com/office/drawing/2014/chart" uri="{C3380CC4-5D6E-409C-BE32-E72D297353CC}">
              <c16:uniqueId val="{00000003-7DB1-4878-9380-08B861D3E9DF}"/>
            </c:ext>
          </c:extLst>
        </c:ser>
        <c:dLbls>
          <c:showLegendKey val="0"/>
          <c:showVal val="0"/>
          <c:showCatName val="0"/>
          <c:showSerName val="0"/>
          <c:showPercent val="0"/>
          <c:showBubbleSize val="0"/>
        </c:dLbls>
        <c:axId val="1399278128"/>
        <c:axId val="1399274320"/>
      </c:scatterChart>
      <c:valAx>
        <c:axId val="1399278128"/>
        <c:scaling>
          <c:orientation val="minMax"/>
          <c:max val="2018"/>
          <c:min val="2002"/>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399274320"/>
        <c:crosses val="autoZero"/>
        <c:crossBetween val="midCat"/>
        <c:majorUnit val="2"/>
        <c:minorUnit val="2"/>
      </c:valAx>
      <c:valAx>
        <c:axId val="1399274320"/>
        <c:scaling>
          <c:orientation val="minMax"/>
          <c:max val="30"/>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9278128"/>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0.10150641992774601"/>
          <c:w val="0.891631401963767"/>
          <c:h val="0.18948012353434901"/>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14.6 - The</a:t>
            </a:r>
            <a:r>
              <a:rPr lang="en-US" sz="1680" baseline="0"/>
              <a:t> educational cleavage in Brazil, 1989-2018</a:t>
            </a:r>
            <a:endParaRPr lang="en-US" sz="1680"/>
          </a:p>
        </c:rich>
      </c:tx>
      <c:layout/>
      <c:overlay val="0"/>
    </c:title>
    <c:autoTitleDeleted val="0"/>
    <c:plotArea>
      <c:layout>
        <c:manualLayout>
          <c:layoutTarget val="inner"/>
          <c:xMode val="edge"/>
          <c:yMode val="edge"/>
          <c:x val="5.3032261885851702E-2"/>
          <c:y val="8.6942893117658196E-2"/>
          <c:w val="0.91671441917566998"/>
          <c:h val="0.68536896254222901"/>
        </c:manualLayout>
      </c:layout>
      <c:scatterChart>
        <c:scatterStyle val="lineMarker"/>
        <c:varyColors val="0"/>
        <c:ser>
          <c:idx val="1"/>
          <c:order val="0"/>
          <c:tx>
            <c:v>Difference between (% of primary-educated voters voting PT) and (% of other voters voting PT)</c:v>
          </c:tx>
          <c:spPr>
            <a:ln w="38100">
              <a:solidFill>
                <a:schemeClr val="accent1"/>
              </a:solidFill>
            </a:ln>
          </c:spPr>
          <c:marker>
            <c:symbol val="circle"/>
            <c:size val="10"/>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r_coef!$H$2:$H$9</c:f>
              <c:numCache>
                <c:formatCode>General</c:formatCode>
                <c:ptCount val="8"/>
                <c:pt idx="0">
                  <c:v>-16.670083999633789</c:v>
                </c:pt>
                <c:pt idx="1">
                  <c:v>-5.0315594673156738</c:v>
                </c:pt>
                <c:pt idx="2">
                  <c:v>-4.9192295074462891</c:v>
                </c:pt>
                <c:pt idx="3">
                  <c:v>-4.8903613090515137</c:v>
                </c:pt>
                <c:pt idx="4">
                  <c:v>13.28251838684082</c:v>
                </c:pt>
                <c:pt idx="5">
                  <c:v>9.1306467056274414</c:v>
                </c:pt>
                <c:pt idx="6">
                  <c:v>14.089181900024414</c:v>
                </c:pt>
                <c:pt idx="7">
                  <c:v>17.84901237487793</c:v>
                </c:pt>
              </c:numCache>
            </c:numRef>
          </c:yVal>
          <c:smooth val="0"/>
          <c:extLst xmlns:c16r2="http://schemas.microsoft.com/office/drawing/2015/06/chart">
            <c:ext xmlns:c16="http://schemas.microsoft.com/office/drawing/2014/chart" uri="{C3380CC4-5D6E-409C-BE32-E72D297353CC}">
              <c16:uniqueId val="{00000001-BFE8-4550-911D-ADECA4FA067D}"/>
            </c:ext>
          </c:extLst>
        </c:ser>
        <c:ser>
          <c:idx val="2"/>
          <c:order val="1"/>
          <c:tx>
            <c:v>After controlling for income</c:v>
          </c:tx>
          <c:spPr>
            <a:ln w="38100">
              <a:solidFill>
                <a:srgbClr val="FF0000"/>
              </a:solidFill>
            </a:ln>
          </c:spPr>
          <c:marker>
            <c:symbol val="square"/>
            <c:size val="9"/>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r_coef!$I$2:$I$9</c:f>
              <c:numCache>
                <c:formatCode>General</c:formatCode>
                <c:ptCount val="8"/>
                <c:pt idx="0">
                  <c:v>-15.323904037475586</c:v>
                </c:pt>
                <c:pt idx="1">
                  <c:v>-6.6373920440673828</c:v>
                </c:pt>
                <c:pt idx="2">
                  <c:v>-6.6869087219238281</c:v>
                </c:pt>
                <c:pt idx="3">
                  <c:v>-5.2157845497131348</c:v>
                </c:pt>
                <c:pt idx="4">
                  <c:v>7.5625615119934082</c:v>
                </c:pt>
                <c:pt idx="5">
                  <c:v>5.8703842163085937</c:v>
                </c:pt>
                <c:pt idx="6">
                  <c:v>6.8441658020019531</c:v>
                </c:pt>
                <c:pt idx="7">
                  <c:v>10.00794506072998</c:v>
                </c:pt>
              </c:numCache>
            </c:numRef>
          </c:yVal>
          <c:smooth val="0"/>
          <c:extLst xmlns:c16r2="http://schemas.microsoft.com/office/drawing/2015/06/chart">
            <c:ext xmlns:c16="http://schemas.microsoft.com/office/drawing/2014/chart" uri="{C3380CC4-5D6E-409C-BE32-E72D297353CC}">
              <c16:uniqueId val="{00000002-BFE8-4550-911D-ADECA4FA067D}"/>
            </c:ext>
          </c:extLst>
        </c:ser>
        <c:ser>
          <c:idx val="3"/>
          <c:order val="2"/>
          <c:tx>
            <c:v>After controlling for income,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r_coef!$J$2:$J$9</c:f>
              <c:numCache>
                <c:formatCode>General</c:formatCode>
                <c:ptCount val="8"/>
                <c:pt idx="0">
                  <c:v>-12.548215866088867</c:v>
                </c:pt>
                <c:pt idx="1">
                  <c:v>-4.1384077072143555</c:v>
                </c:pt>
                <c:pt idx="2">
                  <c:v>-6.3606524467468262</c:v>
                </c:pt>
                <c:pt idx="3">
                  <c:v>-5.5330538749694824</c:v>
                </c:pt>
                <c:pt idx="4">
                  <c:v>8.21734619140625</c:v>
                </c:pt>
                <c:pt idx="5">
                  <c:v>5.9515566825866699</c:v>
                </c:pt>
                <c:pt idx="6">
                  <c:v>7.7774143218994141</c:v>
                </c:pt>
                <c:pt idx="7">
                  <c:v>13.305941581726074</c:v>
                </c:pt>
              </c:numCache>
            </c:numRef>
          </c:yVal>
          <c:smooth val="0"/>
          <c:extLst xmlns:c16r2="http://schemas.microsoft.com/office/drawing/2015/06/chart">
            <c:ext xmlns:c16="http://schemas.microsoft.com/office/drawing/2014/chart" uri="{C3380CC4-5D6E-409C-BE32-E72D297353CC}">
              <c16:uniqueId val="{00000003-BFE8-4550-911D-ADECA4FA067D}"/>
            </c:ext>
          </c:extLst>
        </c:ser>
        <c:ser>
          <c:idx val="4"/>
          <c:order val="3"/>
          <c:tx>
            <c:v>After controlling for income, age, gender, region,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r_coef!$K$2:$K$9</c:f>
              <c:numCache>
                <c:formatCode>General</c:formatCode>
                <c:ptCount val="8"/>
                <c:pt idx="0">
                  <c:v>-10.416211128234863</c:v>
                </c:pt>
                <c:pt idx="2">
                  <c:v>-5.0878424644470215</c:v>
                </c:pt>
                <c:pt idx="3">
                  <c:v>-4.4582724571228027</c:v>
                </c:pt>
                <c:pt idx="4">
                  <c:v>8.9852304458618164</c:v>
                </c:pt>
                <c:pt idx="5">
                  <c:v>5.9758110046386719</c:v>
                </c:pt>
                <c:pt idx="6">
                  <c:v>7.9600057601928711</c:v>
                </c:pt>
                <c:pt idx="7">
                  <c:v>13.597780227661133</c:v>
                </c:pt>
              </c:numCache>
            </c:numRef>
          </c:yVal>
          <c:smooth val="0"/>
          <c:extLst xmlns:c16r2="http://schemas.microsoft.com/office/drawing/2015/06/chart">
            <c:ext xmlns:c16="http://schemas.microsoft.com/office/drawing/2014/chart" uri="{C3380CC4-5D6E-409C-BE32-E72D297353CC}">
              <c16:uniqueId val="{00000004-BFE8-4550-911D-ADECA4FA067D}"/>
            </c:ext>
          </c:extLst>
        </c:ser>
        <c:ser>
          <c:idx val="5"/>
          <c:order val="4"/>
          <c:tx>
            <c:v>After controlling for income, age, gender, region,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r_coef!$L$2:$L$9</c:f>
              <c:numCache>
                <c:formatCode>General</c:formatCode>
                <c:ptCount val="8"/>
                <c:pt idx="2">
                  <c:v>-4.9123449325561523</c:v>
                </c:pt>
                <c:pt idx="3">
                  <c:v>-3.9823200702667236</c:v>
                </c:pt>
                <c:pt idx="4">
                  <c:v>9.265528678894043</c:v>
                </c:pt>
                <c:pt idx="5">
                  <c:v>6.2127065658569336</c:v>
                </c:pt>
                <c:pt idx="6">
                  <c:v>8.2029228210449219</c:v>
                </c:pt>
                <c:pt idx="7">
                  <c:v>13.37910270690918</c:v>
                </c:pt>
              </c:numCache>
            </c:numRef>
          </c:yVal>
          <c:smooth val="0"/>
          <c:extLst xmlns:c16r2="http://schemas.microsoft.com/office/drawing/2015/06/chart">
            <c:ext xmlns:c16="http://schemas.microsoft.com/office/drawing/2014/chart" uri="{C3380CC4-5D6E-409C-BE32-E72D297353CC}">
              <c16:uniqueId val="{00000005-BFE8-4550-911D-ADECA4FA067D}"/>
            </c:ext>
          </c:extLst>
        </c:ser>
        <c:dLbls>
          <c:showLegendKey val="0"/>
          <c:showVal val="0"/>
          <c:showCatName val="0"/>
          <c:showSerName val="0"/>
          <c:showPercent val="0"/>
          <c:showBubbleSize val="0"/>
        </c:dLbls>
        <c:axId val="1226038432"/>
        <c:axId val="1226019936"/>
      </c:scatterChart>
      <c:valAx>
        <c:axId val="1226038432"/>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ln>
        </c:spPr>
        <c:txPr>
          <a:bodyPr/>
          <a:lstStyle/>
          <a:p>
            <a:pPr>
              <a:defRPr sz="1400"/>
            </a:pPr>
            <a:endParaRPr lang="fr-FR"/>
          </a:p>
        </c:txPr>
        <c:crossAx val="1226019936"/>
        <c:crosses val="autoZero"/>
        <c:crossBetween val="midCat"/>
        <c:majorUnit val="2"/>
        <c:minorUnit val="2"/>
      </c:valAx>
      <c:valAx>
        <c:axId val="1226019936"/>
        <c:scaling>
          <c:orientation val="minMax"/>
          <c:max val="40"/>
          <c:min val="-2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26038432"/>
        <c:crosses val="autoZero"/>
        <c:crossBetween val="midCat"/>
        <c:majorUnit val="5"/>
      </c:valAx>
      <c:spPr>
        <a:ln>
          <a:solidFill>
            <a:sysClr val="windowText" lastClr="000000"/>
          </a:solidFill>
        </a:ln>
      </c:spPr>
    </c:plotArea>
    <c:legend>
      <c:legendPos val="b"/>
      <c:layout>
        <c:manualLayout>
          <c:xMode val="edge"/>
          <c:yMode val="edge"/>
          <c:x val="6.2385991771699442E-2"/>
          <c:y val="9.7311624447236594E-2"/>
          <c:w val="0.89573458184436527"/>
          <c:h val="0.199950533496243"/>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10 - Vote for PT among White Brazilians</a:t>
            </a:r>
          </a:p>
        </c:rich>
      </c:tx>
      <c:overlay val="0"/>
    </c:title>
    <c:autoTitleDeleted val="0"/>
    <c:plotArea>
      <c:layout>
        <c:manualLayout>
          <c:layoutTarget val="inner"/>
          <c:xMode val="edge"/>
          <c:yMode val="edge"/>
          <c:x val="5.3032261885851702E-2"/>
          <c:y val="8.9040366315949193E-2"/>
          <c:w val="0.91671441917566998"/>
          <c:h val="0.71890774661937695"/>
        </c:manualLayout>
      </c:layout>
      <c:scatterChart>
        <c:scatterStyle val="lineMarker"/>
        <c:varyColors val="0"/>
        <c:ser>
          <c:idx val="0"/>
          <c:order val="0"/>
          <c:tx>
            <c:strRef>
              <c:f>r_coef!$B$1</c:f>
              <c:strCache>
                <c:ptCount val="1"/>
                <c:pt idx="0">
                  <c:v>zero</c:v>
                </c:pt>
              </c:strCache>
            </c:strRef>
          </c:tx>
          <c:spPr>
            <a:ln w="38100">
              <a:solidFill>
                <a:sysClr val="windowText" lastClr="000000"/>
              </a:solidFill>
            </a:ln>
          </c:spPr>
          <c:marker>
            <c:symbol val="none"/>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r_coef!$B$2:$B$9</c:f>
              <c:numCache>
                <c:formatCode>General</c:formatCode>
                <c:ptCount val="8"/>
                <c:pt idx="0">
                  <c:v>0</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0-620E-4E54-B176-9FBCF5E92DF9}"/>
            </c:ext>
          </c:extLst>
        </c:ser>
        <c:ser>
          <c:idx val="1"/>
          <c:order val="1"/>
          <c:tx>
            <c:v>Difference between (% of Whites voting PT) and (% of other voters voting PT)</c:v>
          </c:tx>
          <c:spPr>
            <a:ln w="38100">
              <a:solidFill>
                <a:schemeClr val="accent1"/>
              </a:solidFill>
            </a:ln>
          </c:spPr>
          <c:marker>
            <c:symbol val="circle"/>
            <c:size val="9"/>
            <c:spPr>
              <a:solidFill>
                <a:schemeClr val="accent1"/>
              </a:solidFill>
              <a:ln>
                <a:solidFill>
                  <a:schemeClr val="accent1"/>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r_votediff_cses!$BL$2:$BL$6</c:f>
              <c:numCache>
                <c:formatCode>General</c:formatCode>
                <c:ptCount val="5"/>
                <c:pt idx="0">
                  <c:v>-4.4175858497619629</c:v>
                </c:pt>
                <c:pt idx="3">
                  <c:v>-18.433874130249023</c:v>
                </c:pt>
                <c:pt idx="4">
                  <c:v>-10.224589347839355</c:v>
                </c:pt>
              </c:numCache>
            </c:numRef>
          </c:yVal>
          <c:smooth val="0"/>
          <c:extLst xmlns:c16r2="http://schemas.microsoft.com/office/drawing/2015/06/chart">
            <c:ext xmlns:c16="http://schemas.microsoft.com/office/drawing/2014/chart" uri="{C3380CC4-5D6E-409C-BE32-E72D297353CC}">
              <c16:uniqueId val="{00000001-620E-4E54-B176-9FBCF5E92DF9}"/>
            </c:ext>
          </c:extLst>
        </c:ser>
        <c:ser>
          <c:idx val="2"/>
          <c:order val="2"/>
          <c:tx>
            <c:v>After controlling for income</c:v>
          </c:tx>
          <c:spPr>
            <a:ln w="38100">
              <a:solidFill>
                <a:srgbClr val="FF0000"/>
              </a:solidFill>
            </a:ln>
          </c:spPr>
          <c:marker>
            <c:symbol val="circle"/>
            <c:size val="9"/>
            <c:spPr>
              <a:solidFill>
                <a:srgbClr val="FF0000"/>
              </a:solidFill>
              <a:ln>
                <a:solidFill>
                  <a:srgbClr val="FF0000"/>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r_votediff_cses!$BM$2:$BM$6</c:f>
              <c:numCache>
                <c:formatCode>General</c:formatCode>
                <c:ptCount val="5"/>
                <c:pt idx="0">
                  <c:v>-2.3980469703674316</c:v>
                </c:pt>
                <c:pt idx="3">
                  <c:v>-15.170131683349609</c:v>
                </c:pt>
                <c:pt idx="4">
                  <c:v>-8.6749715805053711</c:v>
                </c:pt>
              </c:numCache>
            </c:numRef>
          </c:yVal>
          <c:smooth val="0"/>
          <c:extLst xmlns:c16r2="http://schemas.microsoft.com/office/drawing/2015/06/chart">
            <c:ext xmlns:c16="http://schemas.microsoft.com/office/drawing/2014/chart" uri="{C3380CC4-5D6E-409C-BE32-E72D297353CC}">
              <c16:uniqueId val="{00000002-620E-4E54-B176-9FBCF5E92DF9}"/>
            </c:ext>
          </c:extLst>
        </c:ser>
        <c:ser>
          <c:idx val="3"/>
          <c:order val="3"/>
          <c:tx>
            <c:v>After controlling for income, education, age, gender, employment, marital status, religion</c:v>
          </c:tx>
          <c:spPr>
            <a:ln w="38100">
              <a:solidFill>
                <a:schemeClr val="accent6"/>
              </a:solidFill>
            </a:ln>
          </c:spPr>
          <c:marker>
            <c:symbol val="circle"/>
            <c:size val="9"/>
            <c:spPr>
              <a:solidFill>
                <a:schemeClr val="accent6"/>
              </a:solidFill>
              <a:ln>
                <a:solidFill>
                  <a:schemeClr val="accent6"/>
                </a:solidFill>
              </a:ln>
            </c:spPr>
          </c:marker>
          <c:xVal>
            <c:numRef>
              <c:f>r_votediff_cses!$C$2:$C$6</c:f>
              <c:numCache>
                <c:formatCode>General</c:formatCode>
                <c:ptCount val="5"/>
                <c:pt idx="0">
                  <c:v>2002</c:v>
                </c:pt>
                <c:pt idx="1">
                  <c:v>2006</c:v>
                </c:pt>
                <c:pt idx="2">
                  <c:v>2010</c:v>
                </c:pt>
                <c:pt idx="3">
                  <c:v>2014</c:v>
                </c:pt>
                <c:pt idx="4">
                  <c:v>2018</c:v>
                </c:pt>
              </c:numCache>
            </c:numRef>
          </c:xVal>
          <c:yVal>
            <c:numRef>
              <c:f>r_votediff_cses!$BN$2:$BN$6</c:f>
              <c:numCache>
                <c:formatCode>General</c:formatCode>
                <c:ptCount val="5"/>
                <c:pt idx="0">
                  <c:v>-2.2439374923706055</c:v>
                </c:pt>
                <c:pt idx="3">
                  <c:v>-14.516756057739258</c:v>
                </c:pt>
                <c:pt idx="4">
                  <c:v>-9.8676700592041016</c:v>
                </c:pt>
              </c:numCache>
            </c:numRef>
          </c:yVal>
          <c:smooth val="0"/>
          <c:extLst xmlns:c16r2="http://schemas.microsoft.com/office/drawing/2015/06/chart">
            <c:ext xmlns:c16="http://schemas.microsoft.com/office/drawing/2014/chart" uri="{C3380CC4-5D6E-409C-BE32-E72D297353CC}">
              <c16:uniqueId val="{00000003-620E-4E54-B176-9FBCF5E92DF9}"/>
            </c:ext>
          </c:extLst>
        </c:ser>
        <c:dLbls>
          <c:showLegendKey val="0"/>
          <c:showVal val="0"/>
          <c:showCatName val="0"/>
          <c:showSerName val="0"/>
          <c:showPercent val="0"/>
          <c:showBubbleSize val="0"/>
        </c:dLbls>
        <c:axId val="1399261808"/>
        <c:axId val="1399287376"/>
      </c:scatterChart>
      <c:valAx>
        <c:axId val="1399261808"/>
        <c:scaling>
          <c:orientation val="minMax"/>
          <c:max val="2018"/>
          <c:min val="2002"/>
        </c:scaling>
        <c:delete val="0"/>
        <c:axPos val="b"/>
        <c:majorGridlines>
          <c:spPr>
            <a:ln>
              <a:solidFill>
                <a:schemeClr val="bg2"/>
              </a:solidFill>
            </a:ln>
          </c:spPr>
        </c:majorGridlines>
        <c:numFmt formatCode="@" sourceLinked="0"/>
        <c:majorTickMark val="none"/>
        <c:minorTickMark val="none"/>
        <c:tickLblPos val="low"/>
        <c:spPr>
          <a:ln>
            <a:solidFill>
              <a:sysClr val="windowText" lastClr="000000"/>
            </a:solidFill>
          </a:ln>
        </c:spPr>
        <c:txPr>
          <a:bodyPr/>
          <a:lstStyle/>
          <a:p>
            <a:pPr>
              <a:defRPr sz="1400"/>
            </a:pPr>
            <a:endParaRPr lang="fr-FR"/>
          </a:p>
        </c:txPr>
        <c:crossAx val="1399287376"/>
        <c:crosses val="autoZero"/>
        <c:crossBetween val="midCat"/>
        <c:majorUnit val="2"/>
        <c:minorUnit val="2"/>
      </c:valAx>
      <c:valAx>
        <c:axId val="1399287376"/>
        <c:scaling>
          <c:orientation val="minMax"/>
          <c:max val="20"/>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399261808"/>
        <c:crosses val="autoZero"/>
        <c:crossBetween val="midCat"/>
        <c:majorUnit val="5"/>
      </c:valAx>
      <c:spPr>
        <a:ln>
          <a:solidFill>
            <a:sysClr val="windowText" lastClr="000000"/>
          </a:solidFill>
        </a:ln>
      </c:spPr>
    </c:plotArea>
    <c:legend>
      <c:legendPos val="b"/>
      <c:legendEntry>
        <c:idx val="0"/>
        <c:delete val="1"/>
      </c:legendEntry>
      <c:layout>
        <c:manualLayout>
          <c:xMode val="edge"/>
          <c:yMode val="edge"/>
          <c:x val="6.1017744979525002E-2"/>
          <c:y val="0.105694583912504"/>
          <c:w val="0.891631401963767"/>
          <c:h val="0.210420943458137"/>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680" b="1" i="0" u="none" strike="noStrike" baseline="0">
                <a:effectLst/>
              </a:rPr>
              <a:t>Figure</a:t>
            </a:r>
            <a:r>
              <a:rPr lang="en-US" sz="1680" b="1"/>
              <a:t> 14.7 - The PT vote by region in Brazil, 1989-2018</a:t>
            </a:r>
          </a:p>
        </c:rich>
      </c:tx>
      <c:layout>
        <c:manualLayout>
          <c:xMode val="edge"/>
          <c:yMode val="edge"/>
          <c:x val="0.193576630266107"/>
          <c:y val="1.6697322678925101E-2"/>
        </c:manualLayout>
      </c:layout>
      <c:overlay val="0"/>
      <c:spPr>
        <a:noFill/>
        <a:ln>
          <a:noFill/>
        </a:ln>
        <a:effectLst/>
      </c:spPr>
    </c:title>
    <c:autoTitleDeleted val="0"/>
    <c:plotArea>
      <c:layout>
        <c:manualLayout>
          <c:layoutTarget val="inner"/>
          <c:xMode val="edge"/>
          <c:yMode val="edge"/>
          <c:x val="6.3686572669339206E-2"/>
          <c:y val="8.9040366315949193E-2"/>
          <c:w val="0.92126882930519705"/>
          <c:h val="0.73066326612233545"/>
        </c:manualLayout>
      </c:layout>
      <c:barChart>
        <c:barDir val="col"/>
        <c:grouping val="clustered"/>
        <c:varyColors val="0"/>
        <c:ser>
          <c:idx val="3"/>
          <c:order val="0"/>
          <c:tx>
            <c:v>South</c:v>
          </c:tx>
          <c:spPr>
            <a:solidFill>
              <a:schemeClr val="accent1"/>
            </a:solidFill>
            <a:ln>
              <a:solidFill>
                <a:schemeClr val="accent1"/>
              </a:solidFill>
            </a:ln>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r_votes!$T$2:$T$9</c15:sqref>
                  </c15:fullRef>
                </c:ext>
              </c:extLst>
              <c:f>(r_votes!$T$2,r_votes!$T$4:$T$9)</c:f>
              <c:numCache>
                <c:formatCode>General</c:formatCode>
                <c:ptCount val="7"/>
                <c:pt idx="0">
                  <c:v>0.5250856876373291</c:v>
                </c:pt>
                <c:pt idx="1">
                  <c:v>0.41003262996673584</c:v>
                </c:pt>
                <c:pt idx="2">
                  <c:v>0.59742879867553711</c:v>
                </c:pt>
                <c:pt idx="3">
                  <c:v>0.47074496746063232</c:v>
                </c:pt>
                <c:pt idx="4">
                  <c:v>0.46562004089355469</c:v>
                </c:pt>
                <c:pt idx="5">
                  <c:v>0.44809609651565552</c:v>
                </c:pt>
                <c:pt idx="6">
                  <c:v>0.32716464996337891</c:v>
                </c:pt>
              </c:numCache>
            </c:numRef>
          </c:val>
          <c:extLst xmlns:c16r2="http://schemas.microsoft.com/office/drawing/2015/06/chart">
            <c:ext xmlns:c16="http://schemas.microsoft.com/office/drawing/2014/chart" uri="{C3380CC4-5D6E-409C-BE32-E72D297353CC}">
              <c16:uniqueId val="{00000002-91DA-4CAF-8F4C-4EEDA3773890}"/>
            </c:ext>
          </c:extLst>
        </c:ser>
        <c:ser>
          <c:idx val="0"/>
          <c:order val="1"/>
          <c:tx>
            <c:v>Southeast</c:v>
          </c:tx>
          <c:spPr>
            <a:solidFill>
              <a:srgbClr val="FF0000"/>
            </a:solidFill>
            <a:ln>
              <a:solidFill>
                <a:srgbClr val="FF0000"/>
              </a:solidFill>
            </a:ln>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r_votes!$U$2:$U$9</c15:sqref>
                  </c15:fullRef>
                </c:ext>
              </c:extLst>
              <c:f>(r_votes!$U$2,r_votes!$U$4:$U$9)</c:f>
              <c:numCache>
                <c:formatCode>General</c:formatCode>
                <c:ptCount val="7"/>
                <c:pt idx="0">
                  <c:v>0.51620644330978394</c:v>
                </c:pt>
                <c:pt idx="1">
                  <c:v>0.36638301610946655</c:v>
                </c:pt>
                <c:pt idx="2">
                  <c:v>0.61609470844268799</c:v>
                </c:pt>
                <c:pt idx="3">
                  <c:v>0.56715327501296997</c:v>
                </c:pt>
                <c:pt idx="4">
                  <c:v>0.52630603313446045</c:v>
                </c:pt>
                <c:pt idx="5">
                  <c:v>0.43277233839035034</c:v>
                </c:pt>
                <c:pt idx="6">
                  <c:v>0.38203662633895874</c:v>
                </c:pt>
              </c:numCache>
            </c:numRef>
          </c:val>
          <c:extLst xmlns:c16r2="http://schemas.microsoft.com/office/drawing/2015/06/chart">
            <c:ext xmlns:c16="http://schemas.microsoft.com/office/drawing/2014/chart" uri="{C3380CC4-5D6E-409C-BE32-E72D297353CC}">
              <c16:uniqueId val="{00000003-91DA-4CAF-8F4C-4EEDA3773890}"/>
            </c:ext>
          </c:extLst>
        </c:ser>
        <c:ser>
          <c:idx val="1"/>
          <c:order val="2"/>
          <c:tx>
            <c:v>North / Center-West</c:v>
          </c:tx>
          <c:spPr>
            <a:solidFill>
              <a:schemeClr val="accent6"/>
            </a:solidFill>
            <a:ln>
              <a:solidFill>
                <a:schemeClr val="accent6"/>
              </a:solidFill>
            </a:ln>
            <a:effectLst/>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r_votes!$R$2:$R$9</c15:sqref>
                  </c15:fullRef>
                </c:ext>
              </c:extLst>
              <c:f>(r_votes!$R$2,r_votes!$R$4:$R$9)</c:f>
              <c:numCache>
                <c:formatCode>General</c:formatCode>
                <c:ptCount val="7"/>
                <c:pt idx="0">
                  <c:v>0.30078345537185669</c:v>
                </c:pt>
                <c:pt idx="1">
                  <c:v>0.30480492115020752</c:v>
                </c:pt>
                <c:pt idx="2">
                  <c:v>0.545143723487854</c:v>
                </c:pt>
                <c:pt idx="3">
                  <c:v>0.60225635766983032</c:v>
                </c:pt>
                <c:pt idx="4">
                  <c:v>0.54930609464645386</c:v>
                </c:pt>
                <c:pt idx="5">
                  <c:v>0.50278568267822266</c:v>
                </c:pt>
                <c:pt idx="6">
                  <c:v>0.40545287728309631</c:v>
                </c:pt>
              </c:numCache>
            </c:numRef>
          </c:val>
          <c:extLst xmlns:c16r2="http://schemas.microsoft.com/office/drawing/2015/06/chart">
            <c:ext xmlns:c16="http://schemas.microsoft.com/office/drawing/2014/chart" uri="{C3380CC4-5D6E-409C-BE32-E72D297353CC}">
              <c16:uniqueId val="{00000000-91DA-4CAF-8F4C-4EEDA3773890}"/>
            </c:ext>
          </c:extLst>
        </c:ser>
        <c:ser>
          <c:idx val="2"/>
          <c:order val="3"/>
          <c:tx>
            <c:v>Northeast</c:v>
          </c:tx>
          <c:spPr>
            <a:solidFill>
              <a:srgbClr val="FFC000"/>
            </a:solidFill>
            <a:ln>
              <a:solidFill>
                <a:srgbClr val="FFC000"/>
              </a:solidFill>
            </a:ln>
            <a:effectLst/>
          </c:spPr>
          <c:invertIfNegative val="0"/>
          <c:cat>
            <c:numRef>
              <c:extLst>
                <c:ext xmlns:c15="http://schemas.microsoft.com/office/drawing/2012/chart" uri="{02D57815-91ED-43cb-92C2-25804820EDAC}">
                  <c15:fullRef>
                    <c15:sqref>r_votes!$A$2:$A$9</c15:sqref>
                  </c15:fullRef>
                </c:ext>
              </c:extLst>
              <c:f>(r_votes!$A$2,r_votes!$A$4:$A$9)</c:f>
              <c:numCache>
                <c:formatCode>General</c:formatCode>
                <c:ptCount val="7"/>
                <c:pt idx="0">
                  <c:v>1989</c:v>
                </c:pt>
                <c:pt idx="1">
                  <c:v>1998</c:v>
                </c:pt>
                <c:pt idx="2">
                  <c:v>2002</c:v>
                </c:pt>
                <c:pt idx="3">
                  <c:v>2006</c:v>
                </c:pt>
                <c:pt idx="4">
                  <c:v>2010</c:v>
                </c:pt>
                <c:pt idx="5">
                  <c:v>2014</c:v>
                </c:pt>
                <c:pt idx="6">
                  <c:v>2018</c:v>
                </c:pt>
              </c:numCache>
            </c:numRef>
          </c:cat>
          <c:val>
            <c:numRef>
              <c:extLst>
                <c:ext xmlns:c15="http://schemas.microsoft.com/office/drawing/2012/chart" uri="{02D57815-91ED-43cb-92C2-25804820EDAC}">
                  <c15:fullRef>
                    <c15:sqref>r_votes!$S$2:$S$9</c15:sqref>
                  </c15:fullRef>
                </c:ext>
              </c:extLst>
              <c:f>(r_votes!$S$2,r_votes!$S$4:$S$9)</c:f>
              <c:numCache>
                <c:formatCode>General</c:formatCode>
                <c:ptCount val="7"/>
                <c:pt idx="0">
                  <c:v>0.4348483681678772</c:v>
                </c:pt>
                <c:pt idx="1">
                  <c:v>0.39925545454025269</c:v>
                </c:pt>
                <c:pt idx="2">
                  <c:v>0.65135431289672852</c:v>
                </c:pt>
                <c:pt idx="3">
                  <c:v>0.75696301460266113</c:v>
                </c:pt>
                <c:pt idx="4">
                  <c:v>0.6861463189125061</c:v>
                </c:pt>
                <c:pt idx="5">
                  <c:v>0.69557780027389526</c:v>
                </c:pt>
                <c:pt idx="6">
                  <c:v>0.6455875039100647</c:v>
                </c:pt>
              </c:numCache>
            </c:numRef>
          </c:val>
          <c:extLst xmlns:c16r2="http://schemas.microsoft.com/office/drawing/2015/06/chart">
            <c:ext xmlns:c16="http://schemas.microsoft.com/office/drawing/2014/chart" uri="{C3380CC4-5D6E-409C-BE32-E72D297353CC}">
              <c16:uniqueId val="{00000001-91DA-4CAF-8F4C-4EEDA3773890}"/>
            </c:ext>
          </c:extLst>
        </c:ser>
        <c:dLbls>
          <c:showLegendKey val="0"/>
          <c:showVal val="0"/>
          <c:showCatName val="0"/>
          <c:showSerName val="0"/>
          <c:showPercent val="0"/>
          <c:showBubbleSize val="0"/>
        </c:dLbls>
        <c:gapWidth val="219"/>
        <c:overlap val="-27"/>
        <c:axId val="1226018848"/>
        <c:axId val="1226025920"/>
      </c:barChart>
      <c:catAx>
        <c:axId val="12260188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25920"/>
        <c:crosses val="autoZero"/>
        <c:auto val="1"/>
        <c:lblAlgn val="ctr"/>
        <c:lblOffset val="100"/>
        <c:noMultiLvlLbl val="0"/>
      </c:catAx>
      <c:valAx>
        <c:axId val="122602592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6018848"/>
        <c:crosses val="autoZero"/>
        <c:crossBetween val="between"/>
        <c:majorUnit val="0.1"/>
      </c:valAx>
      <c:spPr>
        <a:ln>
          <a:solidFill>
            <a:sysClr val="windowText" lastClr="000000"/>
          </a:solidFill>
        </a:ln>
      </c:spPr>
    </c:plotArea>
    <c:legend>
      <c:legendPos val="b"/>
      <c:layout>
        <c:manualLayout>
          <c:xMode val="edge"/>
          <c:yMode val="edge"/>
          <c:x val="7.0654570118573942E-2"/>
          <c:y val="0.10228581823591375"/>
          <c:w val="0.559806692530739"/>
          <c:h val="8.05878599306480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14.8 - The regional cleavage in Brazil, 1989-2018</a:t>
            </a:r>
          </a:p>
        </c:rich>
      </c:tx>
      <c:layout/>
      <c:overlay val="0"/>
    </c:title>
    <c:autoTitleDeleted val="0"/>
    <c:plotArea>
      <c:layout>
        <c:manualLayout>
          <c:layoutTarget val="inner"/>
          <c:xMode val="edge"/>
          <c:yMode val="edge"/>
          <c:x val="5.3032261885851702E-2"/>
          <c:y val="8.9040366315949193E-2"/>
          <c:w val="0.91671441917566998"/>
          <c:h val="0.69796692669558802"/>
        </c:manualLayout>
      </c:layout>
      <c:scatterChart>
        <c:scatterStyle val="lineMarker"/>
        <c:varyColors val="0"/>
        <c:ser>
          <c:idx val="1"/>
          <c:order val="0"/>
          <c:tx>
            <c:v>Difference between (% of Northeast Region) and (% of other regions) voting PT</c:v>
          </c:tx>
          <c:spPr>
            <a:ln w="38100">
              <a:solidFill>
                <a:schemeClr val="accent1"/>
              </a:solidFill>
            </a:ln>
          </c:spPr>
          <c:marker>
            <c:symbol val="circle"/>
            <c:size val="10"/>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r_coef!$R$2:$R$9</c:f>
              <c:numCache>
                <c:formatCode>General</c:formatCode>
                <c:ptCount val="8"/>
                <c:pt idx="0">
                  <c:v>-4.7835569381713867</c:v>
                </c:pt>
                <c:pt idx="2">
                  <c:v>3.4656410217285156</c:v>
                </c:pt>
                <c:pt idx="3">
                  <c:v>5.2744107246398926</c:v>
                </c:pt>
                <c:pt idx="4">
                  <c:v>20.372138977050781</c:v>
                </c:pt>
                <c:pt idx="5">
                  <c:v>16.835535049438477</c:v>
                </c:pt>
                <c:pt idx="6">
                  <c:v>24.535690307617188</c:v>
                </c:pt>
                <c:pt idx="7">
                  <c:v>26.951269149780273</c:v>
                </c:pt>
              </c:numCache>
            </c:numRef>
          </c:yVal>
          <c:smooth val="0"/>
          <c:extLst xmlns:c16r2="http://schemas.microsoft.com/office/drawing/2015/06/chart">
            <c:ext xmlns:c16="http://schemas.microsoft.com/office/drawing/2014/chart" uri="{C3380CC4-5D6E-409C-BE32-E72D297353CC}">
              <c16:uniqueId val="{00000001-0CDD-4DFF-8931-CD720020197F}"/>
            </c:ext>
          </c:extLst>
        </c:ser>
        <c:ser>
          <c:idx val="2"/>
          <c:order val="1"/>
          <c:tx>
            <c:v>After controlling for income</c:v>
          </c:tx>
          <c:spPr>
            <a:ln w="38100">
              <a:solidFill>
                <a:srgbClr val="FF0000"/>
              </a:solidFill>
            </a:ln>
          </c:spPr>
          <c:marker>
            <c:symbol val="square"/>
            <c:size val="9"/>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r_coef!$S$2:$S$9</c:f>
              <c:numCache>
                <c:formatCode>General</c:formatCode>
                <c:ptCount val="8"/>
                <c:pt idx="0">
                  <c:v>-4.2859930992126465</c:v>
                </c:pt>
                <c:pt idx="2">
                  <c:v>3.0661067962646484</c:v>
                </c:pt>
                <c:pt idx="3">
                  <c:v>5.8634719848632812</c:v>
                </c:pt>
                <c:pt idx="4">
                  <c:v>16.777378082275391</c:v>
                </c:pt>
                <c:pt idx="5">
                  <c:v>14.486673355102539</c:v>
                </c:pt>
                <c:pt idx="6">
                  <c:v>18.805984497070312</c:v>
                </c:pt>
                <c:pt idx="7">
                  <c:v>21.759469985961914</c:v>
                </c:pt>
              </c:numCache>
            </c:numRef>
          </c:yVal>
          <c:smooth val="0"/>
          <c:extLst xmlns:c16r2="http://schemas.microsoft.com/office/drawing/2015/06/chart">
            <c:ext xmlns:c16="http://schemas.microsoft.com/office/drawing/2014/chart" uri="{C3380CC4-5D6E-409C-BE32-E72D297353CC}">
              <c16:uniqueId val="{00000002-0CDD-4DFF-8931-CD720020197F}"/>
            </c:ext>
          </c:extLst>
        </c:ser>
        <c:ser>
          <c:idx val="3"/>
          <c:order val="2"/>
          <c:tx>
            <c:v>After controlling for income,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r_coef!$T$2:$T$9</c:f>
              <c:numCache>
                <c:formatCode>General</c:formatCode>
                <c:ptCount val="8"/>
                <c:pt idx="0">
                  <c:v>-5.1222419738769531</c:v>
                </c:pt>
                <c:pt idx="2">
                  <c:v>2.587146520614624</c:v>
                </c:pt>
                <c:pt idx="3">
                  <c:v>5.3694338798522949</c:v>
                </c:pt>
                <c:pt idx="4">
                  <c:v>16.577560424804687</c:v>
                </c:pt>
                <c:pt idx="5">
                  <c:v>14.165721893310547</c:v>
                </c:pt>
                <c:pt idx="6">
                  <c:v>18.785524368286133</c:v>
                </c:pt>
                <c:pt idx="7">
                  <c:v>21.753580093383789</c:v>
                </c:pt>
              </c:numCache>
            </c:numRef>
          </c:yVal>
          <c:smooth val="0"/>
          <c:extLst xmlns:c16r2="http://schemas.microsoft.com/office/drawing/2015/06/chart">
            <c:ext xmlns:c16="http://schemas.microsoft.com/office/drawing/2014/chart" uri="{C3380CC4-5D6E-409C-BE32-E72D297353CC}">
              <c16:uniqueId val="{00000003-0CDD-4DFF-8931-CD720020197F}"/>
            </c:ext>
          </c:extLst>
        </c:ser>
        <c:ser>
          <c:idx val="4"/>
          <c:order val="3"/>
          <c:tx>
            <c:v>After controlling for income, education, age, gender, rural/urban</c:v>
          </c:tx>
          <c:spPr>
            <a:ln w="38100">
              <a:solidFill>
                <a:schemeClr val="accent4"/>
              </a:solidFill>
            </a:ln>
          </c:spPr>
          <c:marker>
            <c:symbol val="diamond"/>
            <c:size val="12"/>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r_coef!$U$2:$U$9</c:f>
              <c:numCache>
                <c:formatCode>General</c:formatCode>
                <c:ptCount val="8"/>
                <c:pt idx="0">
                  <c:v>-2.6973228454589844</c:v>
                </c:pt>
                <c:pt idx="2">
                  <c:v>3.5971429347991943</c:v>
                </c:pt>
                <c:pt idx="3">
                  <c:v>6.2776169776916504</c:v>
                </c:pt>
                <c:pt idx="4">
                  <c:v>17.427122116088867</c:v>
                </c:pt>
                <c:pt idx="5">
                  <c:v>14.641055107116699</c:v>
                </c:pt>
                <c:pt idx="6">
                  <c:v>19.139560699462891</c:v>
                </c:pt>
                <c:pt idx="7">
                  <c:v>21.934669494628906</c:v>
                </c:pt>
              </c:numCache>
            </c:numRef>
          </c:yVal>
          <c:smooth val="0"/>
          <c:extLst xmlns:c16r2="http://schemas.microsoft.com/office/drawing/2015/06/chart">
            <c:ext xmlns:c16="http://schemas.microsoft.com/office/drawing/2014/chart" uri="{C3380CC4-5D6E-409C-BE32-E72D297353CC}">
              <c16:uniqueId val="{00000004-0CDD-4DFF-8931-CD720020197F}"/>
            </c:ext>
          </c:extLst>
        </c:ser>
        <c:ser>
          <c:idx val="5"/>
          <c:order val="4"/>
          <c:tx>
            <c:v>After controlling for income, education, age, gender, rural/urban, occupation</c:v>
          </c:tx>
          <c:spPr>
            <a:ln w="38100">
              <a:solidFill>
                <a:schemeClr val="accent3"/>
              </a:solidFill>
            </a:ln>
          </c:spPr>
          <c:marker>
            <c:symbol val="circle"/>
            <c:size val="10"/>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r_coef!$V$2:$V$9</c:f>
              <c:numCache>
                <c:formatCode>General</c:formatCode>
                <c:ptCount val="8"/>
                <c:pt idx="2">
                  <c:v>3.7392861843109131</c:v>
                </c:pt>
                <c:pt idx="3">
                  <c:v>6.6205711364746094</c:v>
                </c:pt>
                <c:pt idx="4">
                  <c:v>17.525218963623047</c:v>
                </c:pt>
                <c:pt idx="5">
                  <c:v>14.843029975891113</c:v>
                </c:pt>
                <c:pt idx="6">
                  <c:v>19.229228973388672</c:v>
                </c:pt>
                <c:pt idx="7">
                  <c:v>21.867927551269531</c:v>
                </c:pt>
              </c:numCache>
            </c:numRef>
          </c:yVal>
          <c:smooth val="0"/>
          <c:extLst xmlns:c16r2="http://schemas.microsoft.com/office/drawing/2015/06/chart">
            <c:ext xmlns:c16="http://schemas.microsoft.com/office/drawing/2014/chart" uri="{C3380CC4-5D6E-409C-BE32-E72D297353CC}">
              <c16:uniqueId val="{00000005-0CDD-4DFF-8931-CD720020197F}"/>
            </c:ext>
          </c:extLst>
        </c:ser>
        <c:dLbls>
          <c:showLegendKey val="0"/>
          <c:showVal val="0"/>
          <c:showCatName val="0"/>
          <c:showSerName val="0"/>
          <c:showPercent val="0"/>
          <c:showBubbleSize val="0"/>
        </c:dLbls>
        <c:axId val="1226030272"/>
        <c:axId val="1226024832"/>
      </c:scatterChart>
      <c:valAx>
        <c:axId val="1226030272"/>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ln>
        </c:spPr>
        <c:txPr>
          <a:bodyPr/>
          <a:lstStyle/>
          <a:p>
            <a:pPr>
              <a:defRPr sz="1400"/>
            </a:pPr>
            <a:endParaRPr lang="fr-FR"/>
          </a:p>
        </c:txPr>
        <c:crossAx val="1226024832"/>
        <c:crosses val="autoZero"/>
        <c:crossBetween val="midCat"/>
        <c:majorUnit val="2"/>
        <c:minorUnit val="2"/>
      </c:valAx>
      <c:valAx>
        <c:axId val="1226024832"/>
        <c:scaling>
          <c:orientation val="minMax"/>
          <c:max val="40"/>
          <c:min val="-10"/>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26030272"/>
        <c:crosses val="autoZero"/>
        <c:crossBetween val="midCat"/>
        <c:majorUnit val="5"/>
      </c:valAx>
      <c:spPr>
        <a:ln>
          <a:solidFill>
            <a:sysClr val="windowText" lastClr="000000"/>
          </a:solidFill>
        </a:ln>
      </c:spPr>
    </c:plotArea>
    <c:legend>
      <c:legendPos val="b"/>
      <c:layout>
        <c:manualLayout>
          <c:xMode val="edge"/>
          <c:yMode val="edge"/>
          <c:x val="6.1017744979525002E-2"/>
          <c:y val="9.9412337935366996E-2"/>
          <c:w val="0.73024175696331795"/>
          <c:h val="0.214579047641697"/>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a:pPr>
            <a:r>
              <a:rPr lang="en-GB" sz="1680" b="1" i="0" u="none" strike="noStrike" baseline="0">
                <a:effectLst/>
              </a:rPr>
              <a:t>Figure</a:t>
            </a:r>
            <a:r>
              <a:rPr lang="en-US" sz="1680"/>
              <a:t> 14.9 - The</a:t>
            </a:r>
            <a:r>
              <a:rPr lang="en-US" sz="1680" baseline="0"/>
              <a:t> rural-urban cleavage in Brazil, 1989-2018</a:t>
            </a:r>
            <a:endParaRPr lang="en-US" sz="1680"/>
          </a:p>
        </c:rich>
      </c:tx>
      <c:layout/>
      <c:overlay val="0"/>
    </c:title>
    <c:autoTitleDeleted val="0"/>
    <c:plotArea>
      <c:layout>
        <c:manualLayout>
          <c:layoutTarget val="inner"/>
          <c:xMode val="edge"/>
          <c:yMode val="edge"/>
          <c:x val="5.3032261885851702E-2"/>
          <c:y val="8.9040366315949193E-2"/>
          <c:w val="0.91671441917566998"/>
          <c:h val="0.69584603351394403"/>
        </c:manualLayout>
      </c:layout>
      <c:scatterChart>
        <c:scatterStyle val="lineMarker"/>
        <c:varyColors val="0"/>
        <c:ser>
          <c:idx val="1"/>
          <c:order val="0"/>
          <c:tx>
            <c:v>Difference between (% of rural areas voting PT) and (% of urban areas voting PT)</c:v>
          </c:tx>
          <c:spPr>
            <a:ln w="38100">
              <a:solidFill>
                <a:schemeClr val="accent1"/>
              </a:solidFill>
            </a:ln>
          </c:spPr>
          <c:marker>
            <c:symbol val="circle"/>
            <c:size val="10"/>
            <c:spPr>
              <a:solidFill>
                <a:schemeClr val="accent1"/>
              </a:solidFill>
              <a:ln>
                <a:solidFill>
                  <a:schemeClr val="accent1"/>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r_coef!$AG$2:$AG$9</c:f>
              <c:numCache>
                <c:formatCode>General</c:formatCode>
                <c:ptCount val="8"/>
                <c:pt idx="0">
                  <c:v>-21.196395874023438</c:v>
                </c:pt>
                <c:pt idx="2">
                  <c:v>-12.301412582397461</c:v>
                </c:pt>
                <c:pt idx="3">
                  <c:v>-8.1329383850097656</c:v>
                </c:pt>
                <c:pt idx="4">
                  <c:v>-3.3222875595092773</c:v>
                </c:pt>
                <c:pt idx="5">
                  <c:v>-2.9977180957794189</c:v>
                </c:pt>
                <c:pt idx="6">
                  <c:v>-0.32126176357269287</c:v>
                </c:pt>
                <c:pt idx="7">
                  <c:v>1.6903830766677856</c:v>
                </c:pt>
              </c:numCache>
            </c:numRef>
          </c:yVal>
          <c:smooth val="0"/>
          <c:extLst xmlns:c16r2="http://schemas.microsoft.com/office/drawing/2015/06/chart">
            <c:ext xmlns:c16="http://schemas.microsoft.com/office/drawing/2014/chart" uri="{C3380CC4-5D6E-409C-BE32-E72D297353CC}">
              <c16:uniqueId val="{00000001-35BD-40F9-948C-4005CC330635}"/>
            </c:ext>
          </c:extLst>
        </c:ser>
        <c:ser>
          <c:idx val="2"/>
          <c:order val="1"/>
          <c:tx>
            <c:v>After controlling for income</c:v>
          </c:tx>
          <c:spPr>
            <a:ln w="38100">
              <a:solidFill>
                <a:srgbClr val="FF0000"/>
              </a:solidFill>
            </a:ln>
          </c:spPr>
          <c:marker>
            <c:symbol val="x"/>
            <c:size val="9"/>
            <c:spPr>
              <a:solidFill>
                <a:srgbClr val="FF0000"/>
              </a:solidFill>
              <a:ln>
                <a:solidFill>
                  <a:srgbClr val="FF0000"/>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r_coef!$AH$2:$AH$9</c:f>
              <c:numCache>
                <c:formatCode>General</c:formatCode>
                <c:ptCount val="8"/>
                <c:pt idx="0">
                  <c:v>-19.798837661743164</c:v>
                </c:pt>
                <c:pt idx="2">
                  <c:v>-13.362232208251953</c:v>
                </c:pt>
                <c:pt idx="3">
                  <c:v>-8.4087276458740234</c:v>
                </c:pt>
                <c:pt idx="4">
                  <c:v>-6.9272627830505371</c:v>
                </c:pt>
                <c:pt idx="5">
                  <c:v>-4.7295103073120117</c:v>
                </c:pt>
                <c:pt idx="6">
                  <c:v>-3.272376537322998</c:v>
                </c:pt>
                <c:pt idx="7">
                  <c:v>-1.9640246629714966</c:v>
                </c:pt>
              </c:numCache>
            </c:numRef>
          </c:yVal>
          <c:smooth val="0"/>
          <c:extLst xmlns:c16r2="http://schemas.microsoft.com/office/drawing/2015/06/chart">
            <c:ext xmlns:c16="http://schemas.microsoft.com/office/drawing/2014/chart" uri="{C3380CC4-5D6E-409C-BE32-E72D297353CC}">
              <c16:uniqueId val="{00000002-35BD-40F9-948C-4005CC330635}"/>
            </c:ext>
          </c:extLst>
        </c:ser>
        <c:ser>
          <c:idx val="3"/>
          <c:order val="2"/>
          <c:tx>
            <c:v>After controlling for income, education, age, gender</c:v>
          </c:tx>
          <c:spPr>
            <a:ln w="38100">
              <a:solidFill>
                <a:schemeClr val="accent6"/>
              </a:solidFill>
            </a:ln>
          </c:spPr>
          <c:marker>
            <c:symbol val="triangle"/>
            <c:size val="11"/>
            <c:spPr>
              <a:solidFill>
                <a:schemeClr val="accent6"/>
              </a:solidFill>
              <a:ln>
                <a:solidFill>
                  <a:schemeClr val="accent6"/>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r_coef!$AI$2:$AI$9</c:f>
              <c:numCache>
                <c:formatCode>General</c:formatCode>
                <c:ptCount val="8"/>
                <c:pt idx="0">
                  <c:v>-19.334537506103516</c:v>
                </c:pt>
                <c:pt idx="2">
                  <c:v>-13.347174644470215</c:v>
                </c:pt>
                <c:pt idx="3">
                  <c:v>-8.6291170120239258</c:v>
                </c:pt>
                <c:pt idx="4">
                  <c:v>-7.7890582084655762</c:v>
                </c:pt>
                <c:pt idx="5">
                  <c:v>-5.524897575378418</c:v>
                </c:pt>
                <c:pt idx="6">
                  <c:v>-3.8687341213226318</c:v>
                </c:pt>
                <c:pt idx="7">
                  <c:v>-2.460282564163208</c:v>
                </c:pt>
              </c:numCache>
            </c:numRef>
          </c:yVal>
          <c:smooth val="0"/>
          <c:extLst xmlns:c16r2="http://schemas.microsoft.com/office/drawing/2015/06/chart">
            <c:ext xmlns:c16="http://schemas.microsoft.com/office/drawing/2014/chart" uri="{C3380CC4-5D6E-409C-BE32-E72D297353CC}">
              <c16:uniqueId val="{00000003-35BD-40F9-948C-4005CC330635}"/>
            </c:ext>
          </c:extLst>
        </c:ser>
        <c:ser>
          <c:idx val="4"/>
          <c:order val="3"/>
          <c:tx>
            <c:v>After controlling for income, education, age, gender, region</c:v>
          </c:tx>
          <c:spPr>
            <a:ln w="38100">
              <a:solidFill>
                <a:schemeClr val="accent4"/>
              </a:solidFill>
            </a:ln>
          </c:spPr>
          <c:marker>
            <c:symbol val="diamond"/>
            <c:size val="11"/>
            <c:spPr>
              <a:solidFill>
                <a:schemeClr val="accent4"/>
              </a:solidFill>
              <a:ln>
                <a:solidFill>
                  <a:schemeClr val="accent4"/>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r_coef!$AJ$2:$AJ$9</c:f>
              <c:numCache>
                <c:formatCode>General</c:formatCode>
                <c:ptCount val="8"/>
                <c:pt idx="0">
                  <c:v>-19.243221282958984</c:v>
                </c:pt>
                <c:pt idx="2">
                  <c:v>-14.228498458862305</c:v>
                </c:pt>
                <c:pt idx="3">
                  <c:v>-9.1296815872192383</c:v>
                </c:pt>
                <c:pt idx="4">
                  <c:v>-8.1873941421508789</c:v>
                </c:pt>
                <c:pt idx="5">
                  <c:v>-5.8965721130371094</c:v>
                </c:pt>
                <c:pt idx="6">
                  <c:v>-5.052342414855957</c:v>
                </c:pt>
                <c:pt idx="7">
                  <c:v>-2.9703061580657959</c:v>
                </c:pt>
              </c:numCache>
            </c:numRef>
          </c:yVal>
          <c:smooth val="0"/>
          <c:extLst xmlns:c16r2="http://schemas.microsoft.com/office/drawing/2015/06/chart">
            <c:ext xmlns:c16="http://schemas.microsoft.com/office/drawing/2014/chart" uri="{C3380CC4-5D6E-409C-BE32-E72D297353CC}">
              <c16:uniqueId val="{00000004-35BD-40F9-948C-4005CC330635}"/>
            </c:ext>
          </c:extLst>
        </c:ser>
        <c:ser>
          <c:idx val="5"/>
          <c:order val="4"/>
          <c:tx>
            <c:v>After controlling for income, education, age, gender, region, occupation</c:v>
          </c:tx>
          <c:spPr>
            <a:ln w="38100">
              <a:solidFill>
                <a:schemeClr val="accent3"/>
              </a:solidFill>
            </a:ln>
          </c:spPr>
          <c:marker>
            <c:symbol val="circle"/>
            <c:size val="9"/>
            <c:spPr>
              <a:solidFill>
                <a:schemeClr val="bg1"/>
              </a:solidFill>
              <a:ln>
                <a:solidFill>
                  <a:schemeClr val="accent3"/>
                </a:solidFill>
              </a:ln>
            </c:spPr>
          </c:marker>
          <c:xVal>
            <c:numRef>
              <c:f>r_coef!$A$2:$A$9</c:f>
              <c:numCache>
                <c:formatCode>General</c:formatCode>
                <c:ptCount val="8"/>
                <c:pt idx="0">
                  <c:v>1989</c:v>
                </c:pt>
                <c:pt idx="1">
                  <c:v>1994</c:v>
                </c:pt>
                <c:pt idx="2">
                  <c:v>1998</c:v>
                </c:pt>
                <c:pt idx="3">
                  <c:v>2002</c:v>
                </c:pt>
                <c:pt idx="4">
                  <c:v>2006</c:v>
                </c:pt>
                <c:pt idx="5">
                  <c:v>2010</c:v>
                </c:pt>
                <c:pt idx="6">
                  <c:v>2014</c:v>
                </c:pt>
                <c:pt idx="7">
                  <c:v>2018</c:v>
                </c:pt>
              </c:numCache>
            </c:numRef>
          </c:xVal>
          <c:yVal>
            <c:numRef>
              <c:f>r_coef!$AK$2:$AK$9</c:f>
              <c:numCache>
                <c:formatCode>General</c:formatCode>
                <c:ptCount val="8"/>
                <c:pt idx="2">
                  <c:v>-14.032064437866211</c:v>
                </c:pt>
                <c:pt idx="3">
                  <c:v>-9.1527366638183594</c:v>
                </c:pt>
                <c:pt idx="4">
                  <c:v>-8.1035881042480469</c:v>
                </c:pt>
                <c:pt idx="5">
                  <c:v>-5.8434014320373535</c:v>
                </c:pt>
                <c:pt idx="6">
                  <c:v>-5.0113754272460938</c:v>
                </c:pt>
                <c:pt idx="7">
                  <c:v>-2.9866390228271484</c:v>
                </c:pt>
              </c:numCache>
            </c:numRef>
          </c:yVal>
          <c:smooth val="0"/>
          <c:extLst xmlns:c16r2="http://schemas.microsoft.com/office/drawing/2015/06/chart">
            <c:ext xmlns:c16="http://schemas.microsoft.com/office/drawing/2014/chart" uri="{C3380CC4-5D6E-409C-BE32-E72D297353CC}">
              <c16:uniqueId val="{00000005-35BD-40F9-948C-4005CC330635}"/>
            </c:ext>
          </c:extLst>
        </c:ser>
        <c:dLbls>
          <c:showLegendKey val="0"/>
          <c:showVal val="0"/>
          <c:showCatName val="0"/>
          <c:showSerName val="0"/>
          <c:showPercent val="0"/>
          <c:showBubbleSize val="0"/>
        </c:dLbls>
        <c:axId val="1226043328"/>
        <c:axId val="1226024288"/>
      </c:scatterChart>
      <c:valAx>
        <c:axId val="1226043328"/>
        <c:scaling>
          <c:orientation val="minMax"/>
          <c:max val="2018"/>
          <c:min val="1988"/>
        </c:scaling>
        <c:delete val="0"/>
        <c:axPos val="b"/>
        <c:majorGridlines>
          <c:spPr>
            <a:ln>
              <a:solidFill>
                <a:schemeClr val="bg2"/>
              </a:solidFill>
            </a:ln>
          </c:spPr>
        </c:majorGridlines>
        <c:numFmt formatCode="@" sourceLinked="0"/>
        <c:majorTickMark val="none"/>
        <c:minorTickMark val="none"/>
        <c:tickLblPos val="low"/>
        <c:spPr>
          <a:ln w="28575">
            <a:solidFill>
              <a:sysClr val="windowText" lastClr="000000"/>
            </a:solidFill>
          </a:ln>
        </c:spPr>
        <c:txPr>
          <a:bodyPr/>
          <a:lstStyle/>
          <a:p>
            <a:pPr>
              <a:defRPr sz="1400"/>
            </a:pPr>
            <a:endParaRPr lang="fr-FR"/>
          </a:p>
        </c:txPr>
        <c:crossAx val="1226024288"/>
        <c:crosses val="autoZero"/>
        <c:crossBetween val="midCat"/>
        <c:majorUnit val="2"/>
        <c:minorUnit val="2"/>
      </c:valAx>
      <c:valAx>
        <c:axId val="1226024288"/>
        <c:scaling>
          <c:orientation val="minMax"/>
          <c:max val="20"/>
          <c:min val="-25"/>
        </c:scaling>
        <c:delete val="0"/>
        <c:axPos val="l"/>
        <c:majorGridlines>
          <c:spPr>
            <a:ln>
              <a:solidFill>
                <a:schemeClr val="accent3">
                  <a:lumMod val="40000"/>
                  <a:lumOff val="60000"/>
                </a:schemeClr>
              </a:solidFill>
            </a:ln>
          </c:spPr>
        </c:majorGridlines>
        <c:numFmt formatCode="General" sourceLinked="1"/>
        <c:majorTickMark val="none"/>
        <c:minorTickMark val="none"/>
        <c:tickLblPos val="nextTo"/>
        <c:txPr>
          <a:bodyPr/>
          <a:lstStyle/>
          <a:p>
            <a:pPr>
              <a:defRPr sz="1400"/>
            </a:pPr>
            <a:endParaRPr lang="fr-FR"/>
          </a:p>
        </c:txPr>
        <c:crossAx val="1226043328"/>
        <c:crosses val="autoZero"/>
        <c:crossBetween val="midCat"/>
        <c:majorUnit val="5"/>
      </c:valAx>
      <c:spPr>
        <a:ln>
          <a:solidFill>
            <a:sysClr val="windowText" lastClr="000000"/>
          </a:solidFill>
        </a:ln>
      </c:spPr>
    </c:plotArea>
    <c:legend>
      <c:legendPos val="b"/>
      <c:layout>
        <c:manualLayout>
          <c:xMode val="edge"/>
          <c:yMode val="edge"/>
          <c:x val="6.1017744979525002E-2"/>
          <c:y val="9.9412337935366996E-2"/>
          <c:w val="0.897102303652765"/>
          <c:h val="0.231338331490238"/>
        </c:manualLayout>
      </c:layout>
      <c:overlay val="0"/>
      <c:spPr>
        <a:solidFill>
          <a:sysClr val="window" lastClr="FFFFFF"/>
        </a:solidFill>
        <a:ln>
          <a:solidFill>
            <a:sysClr val="windowText" lastClr="000000"/>
          </a:solidFill>
        </a:ln>
      </c:spPr>
      <c:txPr>
        <a:bodyPr/>
        <a:lstStyle/>
        <a:p>
          <a:pPr>
            <a:defRPr sz="1400"/>
          </a:pPr>
          <a:endParaRPr lang="fr-FR"/>
        </a:p>
      </c:txPr>
    </c:legend>
    <c:plotVisOnly val="1"/>
    <c:dispBlanksAs val="span"/>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8.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1.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2.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3.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4.bin"/></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49.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51.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53.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55.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57.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59.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61.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63.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65.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67.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69.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71.xml"/></Relationships>
</file>

<file path=xl/chartsheets/_rels/sheet37.xml.rels><?xml version="1.0" encoding="UTF-8" standalone="yes"?>
<Relationships xmlns="http://schemas.openxmlformats.org/package/2006/relationships"><Relationship Id="rId1" Type="http://schemas.openxmlformats.org/officeDocument/2006/relationships/drawing" Target="../drawings/drawing73.xml"/></Relationships>
</file>

<file path=xl/chartsheets/_rels/sheet38.xml.rels><?xml version="1.0" encoding="UTF-8" standalone="yes"?>
<Relationships xmlns="http://schemas.openxmlformats.org/package/2006/relationships"><Relationship Id="rId1" Type="http://schemas.openxmlformats.org/officeDocument/2006/relationships/drawing" Target="../drawings/drawing75.xml"/></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77.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40.xml.rels><?xml version="1.0" encoding="UTF-8" standalone="yes"?>
<Relationships xmlns="http://schemas.openxmlformats.org/package/2006/relationships"><Relationship Id="rId1" Type="http://schemas.openxmlformats.org/officeDocument/2006/relationships/drawing" Target="../drawings/drawing79.xml"/></Relationships>
</file>

<file path=xl/chartsheets/_rels/sheet41.xml.rels><?xml version="1.0" encoding="UTF-8" standalone="yes"?>
<Relationships xmlns="http://schemas.openxmlformats.org/package/2006/relationships"><Relationship Id="rId1" Type="http://schemas.openxmlformats.org/officeDocument/2006/relationships/drawing" Target="../drawings/drawing81.xml"/></Relationships>
</file>

<file path=xl/chartsheets/_rels/sheet42.xml.rels><?xml version="1.0" encoding="UTF-8" standalone="yes"?>
<Relationships xmlns="http://schemas.openxmlformats.org/package/2006/relationships"><Relationship Id="rId1" Type="http://schemas.openxmlformats.org/officeDocument/2006/relationships/drawing" Target="../drawings/drawing83.xml"/></Relationships>
</file>

<file path=xl/chartsheets/_rels/sheet43.xml.rels><?xml version="1.0" encoding="UTF-8" standalone="yes"?>
<Relationships xmlns="http://schemas.openxmlformats.org/package/2006/relationships"><Relationship Id="rId1" Type="http://schemas.openxmlformats.org/officeDocument/2006/relationships/drawing" Target="../drawings/drawing85.xml"/></Relationships>
</file>

<file path=xl/chartsheets/_rels/sheet44.xml.rels><?xml version="1.0" encoding="UTF-8" standalone="yes"?>
<Relationships xmlns="http://schemas.openxmlformats.org/package/2006/relationships"><Relationship Id="rId1" Type="http://schemas.openxmlformats.org/officeDocument/2006/relationships/drawing" Target="../drawings/drawing87.xml"/></Relationships>
</file>

<file path=xl/chartsheets/_rels/sheet45.xml.rels><?xml version="1.0" encoding="UTF-8" standalone="yes"?>
<Relationships xmlns="http://schemas.openxmlformats.org/package/2006/relationships"><Relationship Id="rId1" Type="http://schemas.openxmlformats.org/officeDocument/2006/relationships/drawing" Target="../drawings/drawing89.xml"/></Relationships>
</file>

<file path=xl/chartsheets/_rels/sheet46.xml.rels><?xml version="1.0" encoding="UTF-8" standalone="yes"?>
<Relationships xmlns="http://schemas.openxmlformats.org/package/2006/relationships"><Relationship Id="rId1" Type="http://schemas.openxmlformats.org/officeDocument/2006/relationships/drawing" Target="../drawings/drawing91.xml"/></Relationships>
</file>

<file path=xl/chartsheets/_rels/sheet47.xml.rels><?xml version="1.0" encoding="UTF-8" standalone="yes"?>
<Relationships xmlns="http://schemas.openxmlformats.org/package/2006/relationships"><Relationship Id="rId1" Type="http://schemas.openxmlformats.org/officeDocument/2006/relationships/drawing" Target="../drawings/drawing93.xml"/></Relationships>
</file>

<file path=xl/chartsheets/_rels/sheet48.xml.rels><?xml version="1.0" encoding="UTF-8" standalone="yes"?>
<Relationships xmlns="http://schemas.openxmlformats.org/package/2006/relationships"><Relationship Id="rId1" Type="http://schemas.openxmlformats.org/officeDocument/2006/relationships/drawing" Target="../drawings/drawing95.xml"/></Relationships>
</file>

<file path=xl/chartsheets/_rels/sheet49.xml.rels><?xml version="1.0" encoding="UTF-8" standalone="yes"?>
<Relationships xmlns="http://schemas.openxmlformats.org/package/2006/relationships"><Relationship Id="rId1" Type="http://schemas.openxmlformats.org/officeDocument/2006/relationships/drawing" Target="../drawings/drawing97.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50.xml.rels><?xml version="1.0" encoding="UTF-8" standalone="yes"?>
<Relationships xmlns="http://schemas.openxmlformats.org/package/2006/relationships"><Relationship Id="rId1" Type="http://schemas.openxmlformats.org/officeDocument/2006/relationships/drawing" Target="../drawings/drawing99.xml"/></Relationships>
</file>

<file path=xl/chartsheets/_rels/sheet51.xml.rels><?xml version="1.0" encoding="UTF-8" standalone="yes"?>
<Relationships xmlns="http://schemas.openxmlformats.org/package/2006/relationships"><Relationship Id="rId1" Type="http://schemas.openxmlformats.org/officeDocument/2006/relationships/drawing" Target="../drawings/drawing101.xml"/></Relationships>
</file>

<file path=xl/chartsheets/_rels/sheet52.xml.rels><?xml version="1.0" encoding="UTF-8" standalone="yes"?>
<Relationships xmlns="http://schemas.openxmlformats.org/package/2006/relationships"><Relationship Id="rId1" Type="http://schemas.openxmlformats.org/officeDocument/2006/relationships/drawing" Target="../drawings/drawing103.xml"/></Relationships>
</file>

<file path=xl/chartsheets/_rels/sheet53.xml.rels><?xml version="1.0" encoding="UTF-8" standalone="yes"?>
<Relationships xmlns="http://schemas.openxmlformats.org/package/2006/relationships"><Relationship Id="rId1" Type="http://schemas.openxmlformats.org/officeDocument/2006/relationships/drawing" Target="../drawings/drawing105.xml"/></Relationships>
</file>

<file path=xl/chartsheets/_rels/sheet54.xml.rels><?xml version="1.0" encoding="UTF-8" standalone="yes"?>
<Relationships xmlns="http://schemas.openxmlformats.org/package/2006/relationships"><Relationship Id="rId1" Type="http://schemas.openxmlformats.org/officeDocument/2006/relationships/drawing" Target="../drawings/drawing107.xml"/></Relationships>
</file>

<file path=xl/chartsheets/_rels/sheet55.xml.rels><?xml version="1.0" encoding="UTF-8" standalone="yes"?>
<Relationships xmlns="http://schemas.openxmlformats.org/package/2006/relationships"><Relationship Id="rId1" Type="http://schemas.openxmlformats.org/officeDocument/2006/relationships/drawing" Target="../drawings/drawing109.xml"/></Relationships>
</file>

<file path=xl/chartsheets/_rels/sheet56.xml.rels><?xml version="1.0" encoding="UTF-8" standalone="yes"?>
<Relationships xmlns="http://schemas.openxmlformats.org/package/2006/relationships"><Relationship Id="rId1" Type="http://schemas.openxmlformats.org/officeDocument/2006/relationships/drawing" Target="../drawings/drawing111.xml"/></Relationships>
</file>

<file path=xl/chartsheets/_rels/sheet57.xml.rels><?xml version="1.0" encoding="UTF-8" standalone="yes"?>
<Relationships xmlns="http://schemas.openxmlformats.org/package/2006/relationships"><Relationship Id="rId1" Type="http://schemas.openxmlformats.org/officeDocument/2006/relationships/drawing" Target="../drawings/drawing113.xml"/></Relationships>
</file>

<file path=xl/chartsheets/_rels/sheet58.xml.rels><?xml version="1.0" encoding="UTF-8" standalone="yes"?>
<Relationships xmlns="http://schemas.openxmlformats.org/package/2006/relationships"><Relationship Id="rId1" Type="http://schemas.openxmlformats.org/officeDocument/2006/relationships/drawing" Target="../drawings/drawing115.xml"/></Relationships>
</file>

<file path=xl/chartsheets/_rels/sheet59.xml.rels><?xml version="1.0" encoding="UTF-8" standalone="yes"?>
<Relationships xmlns="http://schemas.openxmlformats.org/package/2006/relationships"><Relationship Id="rId1" Type="http://schemas.openxmlformats.org/officeDocument/2006/relationships/drawing" Target="../drawings/drawing117.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_rels/sheet60.xml.rels><?xml version="1.0" encoding="UTF-8" standalone="yes"?>
<Relationships xmlns="http://schemas.openxmlformats.org/package/2006/relationships"><Relationship Id="rId1" Type="http://schemas.openxmlformats.org/officeDocument/2006/relationships/drawing" Target="../drawings/drawing119.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Graphique2">
    <tabColor theme="4" tint="0.79998168889431442"/>
  </sheetPr>
  <sheetViews>
    <sheetView zoomScale="93"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1">
    <tabColor theme="4" tint="0.79998168889431442"/>
  </sheetPr>
  <sheetViews>
    <sheetView zoomScale="85"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2">
    <tabColor theme="4" tint="0.79998168889431442"/>
  </sheetPr>
  <sheetViews>
    <sheetView zoomScale="85"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3">
    <tabColor theme="4" tint="0.79998168889431442"/>
  </sheetPr>
  <sheetViews>
    <sheetView zoomScale="85"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5" tint="0.79998168889431442"/>
  </sheetPr>
  <sheetViews>
    <sheetView zoomScale="93"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4" tint="0.79998168889431442"/>
  </sheetPr>
  <sheetViews>
    <sheetView zoomScale="85"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tabColor theme="5" tint="0.79998168889431442"/>
  </sheetPr>
  <sheetViews>
    <sheetView zoomScale="85" workbookViewId="0"/>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14">
    <tabColor theme="9" tint="0.79998168889431442"/>
  </sheetPr>
  <sheetViews>
    <sheetView zoomScale="85" workbookViewId="0"/>
  </sheetViews>
  <pageMargins left="0.7" right="0.7" top="0.75" bottom="0.75" header="0.3" footer="0.3"/>
  <pageSetup paperSize="9" orientation="landscape"/>
  <drawing r:id="rId1"/>
</chartsheet>
</file>

<file path=xl/chartsheets/sheet26.xml><?xml version="1.0" encoding="utf-8"?>
<chartsheet xmlns="http://schemas.openxmlformats.org/spreadsheetml/2006/main" xmlns:r="http://schemas.openxmlformats.org/officeDocument/2006/relationships">
  <sheetPr codeName="Graphique15">
    <tabColor theme="9" tint="0.79998168889431442"/>
  </sheetPr>
  <sheetViews>
    <sheetView zoomScale="70" workbookViewId="0"/>
  </sheetViews>
  <pageMargins left="0.7" right="0.7" top="0.75" bottom="0.75" header="0.3" footer="0.3"/>
  <pageSetup paperSize="9" orientation="landscape"/>
  <drawing r:id="rId1"/>
</chartsheet>
</file>

<file path=xl/chartsheets/sheet27.xml><?xml version="1.0" encoding="utf-8"?>
<chartsheet xmlns="http://schemas.openxmlformats.org/spreadsheetml/2006/main" xmlns:r="http://schemas.openxmlformats.org/officeDocument/2006/relationships">
  <sheetPr codeName="Graphique16">
    <tabColor theme="9" tint="0.79998168889431442"/>
  </sheetPr>
  <sheetViews>
    <sheetView zoomScale="85" workbookViewId="0"/>
  </sheetViews>
  <pageMargins left="0.7" right="0.7" top="0.75" bottom="0.75" header="0.3" footer="0.3"/>
  <pageSetup paperSize="9" orientation="landscape"/>
  <drawing r:id="rId1"/>
</chartsheet>
</file>

<file path=xl/chartsheets/sheet28.xml><?xml version="1.0" encoding="utf-8"?>
<chartsheet xmlns="http://schemas.openxmlformats.org/spreadsheetml/2006/main" xmlns:r="http://schemas.openxmlformats.org/officeDocument/2006/relationships">
  <sheetPr codeName="Graphique17">
    <tabColor theme="9" tint="0.79998168889431442"/>
  </sheetPr>
  <sheetViews>
    <sheetView zoomScale="70" workbookViewId="0"/>
  </sheetViews>
  <pageMargins left="0.7" right="0.7" top="0.75" bottom="0.75" header="0.3" footer="0.3"/>
  <pageSetup paperSize="9" orientation="landscape"/>
  <drawing r:id="rId1"/>
</chartsheet>
</file>

<file path=xl/chartsheets/sheet29.xml><?xml version="1.0" encoding="utf-8"?>
<chartsheet xmlns="http://schemas.openxmlformats.org/spreadsheetml/2006/main" xmlns:r="http://schemas.openxmlformats.org/officeDocument/2006/relationships">
  <sheetPr codeName="Graphique18">
    <tabColor theme="9" tint="0.79998168889431442"/>
  </sheetPr>
  <sheetViews>
    <sheetView zoomScale="70" workbookViewId="0"/>
  </sheetViews>
  <pageMargins left="0.7" right="0.7" top="0.75" bottom="0.75"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codeName="Graphique4">
    <tabColor theme="4" tint="0.79998168889431442"/>
  </sheetPr>
  <sheetViews>
    <sheetView zoomScale="85" workbookViewId="0"/>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19">
    <tabColor theme="9" tint="0.79998168889431442"/>
  </sheetPr>
  <sheetViews>
    <sheetView zoomScale="70" workbookViewId="0"/>
  </sheetViews>
  <pageMargins left="0.7" right="0.7" top="0.75" bottom="0.75" header="0.3" footer="0.3"/>
  <pageSetup paperSize="9" orientation="landscape"/>
  <drawing r:id="rId1"/>
</chartsheet>
</file>

<file path=xl/chartsheets/sheet31.xml><?xml version="1.0" encoding="utf-8"?>
<chartsheet xmlns="http://schemas.openxmlformats.org/spreadsheetml/2006/main" xmlns:r="http://schemas.openxmlformats.org/officeDocument/2006/relationships">
  <sheetPr codeName="Graphique20">
    <tabColor theme="9" tint="0.79998168889431442"/>
  </sheetPr>
  <sheetViews>
    <sheetView zoomScale="70" workbookViewId="0"/>
  </sheetViews>
  <pageMargins left="0.7" right="0.7" top="0.75" bottom="0.75" header="0.3" footer="0.3"/>
  <pageSetup paperSize="9" orientation="landscape"/>
  <drawing r:id="rId1"/>
</chartsheet>
</file>

<file path=xl/chartsheets/sheet32.xml><?xml version="1.0" encoding="utf-8"?>
<chartsheet xmlns="http://schemas.openxmlformats.org/spreadsheetml/2006/main" xmlns:r="http://schemas.openxmlformats.org/officeDocument/2006/relationships">
  <sheetPr codeName="Graphique21">
    <tabColor theme="9" tint="0.79998168889431442"/>
  </sheetPr>
  <sheetViews>
    <sheetView zoomScale="70" workbookViewId="0"/>
  </sheetViews>
  <pageMargins left="0.7" right="0.7" top="0.75" bottom="0.75" header="0.3" footer="0.3"/>
  <pageSetup paperSize="9" orientation="landscape"/>
  <drawing r:id="rId1"/>
</chartsheet>
</file>

<file path=xl/chartsheets/sheet33.xml><?xml version="1.0" encoding="utf-8"?>
<chartsheet xmlns="http://schemas.openxmlformats.org/spreadsheetml/2006/main" xmlns:r="http://schemas.openxmlformats.org/officeDocument/2006/relationships">
  <sheetPr codeName="Graphique22">
    <tabColor theme="9" tint="0.79998168889431442"/>
  </sheetPr>
  <sheetViews>
    <sheetView zoomScale="70" workbookViewId="0"/>
  </sheetViews>
  <pageMargins left="0.7" right="0.7" top="0.75" bottom="0.75" header="0.3" footer="0.3"/>
  <pageSetup paperSize="9" orientation="landscape"/>
  <drawing r:id="rId1"/>
</chartsheet>
</file>

<file path=xl/chartsheets/sheet34.xml><?xml version="1.0" encoding="utf-8"?>
<chartsheet xmlns="http://schemas.openxmlformats.org/spreadsheetml/2006/main" xmlns:r="http://schemas.openxmlformats.org/officeDocument/2006/relationships">
  <sheetPr codeName="Graphique23">
    <tabColor theme="9" tint="0.79998168889431442"/>
  </sheetPr>
  <sheetViews>
    <sheetView zoomScale="70" workbookViewId="0"/>
  </sheetViews>
  <pageMargins left="0.7" right="0.7" top="0.75" bottom="0.75" header="0.3" footer="0.3"/>
  <pageSetup paperSize="9" orientation="landscape"/>
  <drawing r:id="rId1"/>
</chartsheet>
</file>

<file path=xl/chartsheets/sheet35.xml><?xml version="1.0" encoding="utf-8"?>
<chartsheet xmlns="http://schemas.openxmlformats.org/spreadsheetml/2006/main" xmlns:r="http://schemas.openxmlformats.org/officeDocument/2006/relationships">
  <sheetPr codeName="Graphique24">
    <tabColor theme="9" tint="0.79998168889431442"/>
  </sheetPr>
  <sheetViews>
    <sheetView zoomScale="70" workbookViewId="0"/>
  </sheetViews>
  <pageMargins left="0.7" right="0.7" top="0.75" bottom="0.75" header="0.3" footer="0.3"/>
  <pageSetup paperSize="9" orientation="landscape"/>
  <drawing r:id="rId1"/>
</chartsheet>
</file>

<file path=xl/chartsheets/sheet36.xml><?xml version="1.0" encoding="utf-8"?>
<chartsheet xmlns="http://schemas.openxmlformats.org/spreadsheetml/2006/main" xmlns:r="http://schemas.openxmlformats.org/officeDocument/2006/relationships">
  <sheetPr codeName="Graphique25">
    <tabColor theme="9" tint="0.79998168889431442"/>
  </sheetPr>
  <sheetViews>
    <sheetView zoomScale="70" workbookViewId="0"/>
  </sheetViews>
  <pageMargins left="0.7" right="0.7" top="0.75" bottom="0.75" header="0.3" footer="0.3"/>
  <pageSetup paperSize="9" orientation="landscape"/>
  <drawing r:id="rId1"/>
</chartsheet>
</file>

<file path=xl/chartsheets/sheet37.xml><?xml version="1.0" encoding="utf-8"?>
<chartsheet xmlns="http://schemas.openxmlformats.org/spreadsheetml/2006/main" xmlns:r="http://schemas.openxmlformats.org/officeDocument/2006/relationships">
  <sheetPr codeName="Graphique26">
    <tabColor theme="9" tint="0.79998168889431442"/>
  </sheetPr>
  <sheetViews>
    <sheetView zoomScale="70" workbookViewId="0"/>
  </sheetViews>
  <pageMargins left="0.7" right="0.7" top="0.75" bottom="0.75" header="0.3" footer="0.3"/>
  <pageSetup paperSize="9" orientation="landscape"/>
  <drawing r:id="rId1"/>
</chartsheet>
</file>

<file path=xl/chartsheets/sheet38.xml><?xml version="1.0" encoding="utf-8"?>
<chartsheet xmlns="http://schemas.openxmlformats.org/spreadsheetml/2006/main" xmlns:r="http://schemas.openxmlformats.org/officeDocument/2006/relationships">
  <sheetPr codeName="Graphique27">
    <tabColor theme="9" tint="0.79998168889431442"/>
  </sheetPr>
  <sheetViews>
    <sheetView zoomScale="70" workbookViewId="0"/>
  </sheetViews>
  <pageMargins left="0.7" right="0.7" top="0.75" bottom="0.75" header="0.3" footer="0.3"/>
  <pageSetup paperSize="9" orientation="landscape"/>
  <drawing r:id="rId1"/>
</chartsheet>
</file>

<file path=xl/chartsheets/sheet39.xml><?xml version="1.0" encoding="utf-8"?>
<chartsheet xmlns="http://schemas.openxmlformats.org/spreadsheetml/2006/main" xmlns:r="http://schemas.openxmlformats.org/officeDocument/2006/relationships">
  <sheetPr codeName="Graphique28">
    <tabColor theme="9" tint="0.79998168889431442"/>
  </sheetPr>
  <sheetViews>
    <sheetView zoomScale="70" workbookViewId="0"/>
  </sheetViews>
  <pageMargins left="0.7" right="0.7" top="0.75" bottom="0.75" header="0.3" footer="0.3"/>
  <pageSetup paperSize="9" orientation="landscape"/>
  <drawing r:id="rId1"/>
</chartsheet>
</file>

<file path=xl/chartsheets/sheet4.xml><?xml version="1.0" encoding="utf-8"?>
<chartsheet xmlns="http://schemas.openxmlformats.org/spreadsheetml/2006/main" xmlns:r="http://schemas.openxmlformats.org/officeDocument/2006/relationships">
  <sheetPr codeName="Graphique5">
    <tabColor theme="4" tint="0.79998168889431442"/>
  </sheetPr>
  <sheetViews>
    <sheetView zoomScale="85"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29">
    <tabColor theme="9" tint="0.79998168889431442"/>
  </sheetPr>
  <sheetViews>
    <sheetView zoomScale="70" workbookViewId="0"/>
  </sheetViews>
  <pageMargins left="0.7" right="0.7" top="0.75" bottom="0.75" header="0.3" footer="0.3"/>
  <pageSetup paperSize="9" orientation="landscape"/>
  <drawing r:id="rId1"/>
</chartsheet>
</file>

<file path=xl/chartsheets/sheet41.xml><?xml version="1.0" encoding="utf-8"?>
<chartsheet xmlns="http://schemas.openxmlformats.org/spreadsheetml/2006/main" xmlns:r="http://schemas.openxmlformats.org/officeDocument/2006/relationships">
  <sheetPr codeName="Graphique30">
    <tabColor theme="9" tint="0.79998168889431442"/>
  </sheetPr>
  <sheetViews>
    <sheetView zoomScale="70" workbookViewId="0"/>
  </sheetViews>
  <pageMargins left="0.7" right="0.7" top="0.75" bottom="0.75" header="0.3" footer="0.3"/>
  <pageSetup paperSize="9" orientation="landscape"/>
  <drawing r:id="rId1"/>
</chartsheet>
</file>

<file path=xl/chartsheets/sheet42.xml><?xml version="1.0" encoding="utf-8"?>
<chartsheet xmlns="http://schemas.openxmlformats.org/spreadsheetml/2006/main" xmlns:r="http://schemas.openxmlformats.org/officeDocument/2006/relationships">
  <sheetPr codeName="Graphique31">
    <tabColor theme="9" tint="0.79998168889431442"/>
  </sheetPr>
  <sheetViews>
    <sheetView zoomScale="70" workbookViewId="0"/>
  </sheetViews>
  <pageMargins left="0.7" right="0.7" top="0.75" bottom="0.75" header="0.3" footer="0.3"/>
  <pageSetup paperSize="9" orientation="landscape"/>
  <drawing r:id="rId1"/>
</chartsheet>
</file>

<file path=xl/chartsheets/sheet43.xml><?xml version="1.0" encoding="utf-8"?>
<chartsheet xmlns="http://schemas.openxmlformats.org/spreadsheetml/2006/main" xmlns:r="http://schemas.openxmlformats.org/officeDocument/2006/relationships">
  <sheetPr codeName="Graphique32">
    <tabColor theme="9" tint="0.79998168889431442"/>
  </sheetPr>
  <sheetViews>
    <sheetView zoomScale="70" workbookViewId="0"/>
  </sheetViews>
  <pageMargins left="0.7" right="0.7" top="0.75" bottom="0.75" header="0.3" footer="0.3"/>
  <pageSetup paperSize="9" orientation="landscape"/>
  <drawing r:id="rId1"/>
</chartsheet>
</file>

<file path=xl/chartsheets/sheet44.xml><?xml version="1.0" encoding="utf-8"?>
<chartsheet xmlns="http://schemas.openxmlformats.org/spreadsheetml/2006/main" xmlns:r="http://schemas.openxmlformats.org/officeDocument/2006/relationships">
  <sheetPr codeName="Graphique33">
    <tabColor theme="9" tint="0.79998168889431442"/>
  </sheetPr>
  <sheetViews>
    <sheetView zoomScale="70" workbookViewId="0"/>
  </sheetViews>
  <pageMargins left="0.7" right="0.7" top="0.75" bottom="0.75" header="0.3" footer="0.3"/>
  <pageSetup paperSize="9" orientation="landscape"/>
  <drawing r:id="rId1"/>
</chartsheet>
</file>

<file path=xl/chartsheets/sheet45.xml><?xml version="1.0" encoding="utf-8"?>
<chartsheet xmlns="http://schemas.openxmlformats.org/spreadsheetml/2006/main" xmlns:r="http://schemas.openxmlformats.org/officeDocument/2006/relationships">
  <sheetPr codeName="Graphique34">
    <tabColor theme="9" tint="0.79998168889431442"/>
  </sheetPr>
  <sheetViews>
    <sheetView zoomScale="70" workbookViewId="0"/>
  </sheetViews>
  <pageMargins left="0.7" right="0.7" top="0.75" bottom="0.75" header="0.3" footer="0.3"/>
  <pageSetup paperSize="9" orientation="landscape"/>
  <drawing r:id="rId1"/>
</chartsheet>
</file>

<file path=xl/chartsheets/sheet46.xml><?xml version="1.0" encoding="utf-8"?>
<chartsheet xmlns="http://schemas.openxmlformats.org/spreadsheetml/2006/main" xmlns:r="http://schemas.openxmlformats.org/officeDocument/2006/relationships">
  <sheetPr codeName="Graphique39">
    <tabColor theme="7" tint="0.79998168889431442"/>
  </sheetPr>
  <sheetViews>
    <sheetView zoomScale="70" workbookViewId="0"/>
  </sheetViews>
  <pageMargins left="0.7" right="0.7" top="0.75" bottom="0.75" header="0.3" footer="0.3"/>
  <pageSetup paperSize="9" orientation="landscape"/>
  <drawing r:id="rId1"/>
</chartsheet>
</file>

<file path=xl/chartsheets/sheet47.xml><?xml version="1.0" encoding="utf-8"?>
<chartsheet xmlns="http://schemas.openxmlformats.org/spreadsheetml/2006/main" xmlns:r="http://schemas.openxmlformats.org/officeDocument/2006/relationships">
  <sheetPr codeName="Graphique40">
    <tabColor theme="7" tint="0.79998168889431442"/>
  </sheetPr>
  <sheetViews>
    <sheetView zoomScale="70" workbookViewId="0"/>
  </sheetViews>
  <pageMargins left="0.7" right="0.7" top="0.75" bottom="0.75" header="0.3" footer="0.3"/>
  <pageSetup paperSize="9" orientation="landscape"/>
  <drawing r:id="rId1"/>
</chartsheet>
</file>

<file path=xl/chartsheets/sheet48.xml><?xml version="1.0" encoding="utf-8"?>
<chartsheet xmlns="http://schemas.openxmlformats.org/spreadsheetml/2006/main" xmlns:r="http://schemas.openxmlformats.org/officeDocument/2006/relationships">
  <sheetPr codeName="Graphique41">
    <tabColor theme="7" tint="0.79998168889431442"/>
  </sheetPr>
  <sheetViews>
    <sheetView zoomScale="70" workbookViewId="0"/>
  </sheetViews>
  <pageMargins left="0.7" right="0.7" top="0.75" bottom="0.75" header="0.3" footer="0.3"/>
  <pageSetup paperSize="9" orientation="landscape"/>
  <drawing r:id="rId1"/>
</chartsheet>
</file>

<file path=xl/chartsheets/sheet49.xml><?xml version="1.0" encoding="utf-8"?>
<chartsheet xmlns="http://schemas.openxmlformats.org/spreadsheetml/2006/main" xmlns:r="http://schemas.openxmlformats.org/officeDocument/2006/relationships">
  <sheetPr codeName="Graphique42">
    <tabColor theme="7" tint="0.79998168889431442"/>
  </sheetPr>
  <sheetViews>
    <sheetView zoomScale="70" workbookViewId="0"/>
  </sheetViews>
  <pageMargins left="0.7" right="0.7" top="0.75" bottom="0.75" header="0.3" footer="0.3"/>
  <pageSetup paperSize="9" orientation="landscape"/>
  <drawing r:id="rId1"/>
</chartsheet>
</file>

<file path=xl/chartsheets/sheet5.xml><?xml version="1.0" encoding="utf-8"?>
<chartsheet xmlns="http://schemas.openxmlformats.org/spreadsheetml/2006/main" xmlns:r="http://schemas.openxmlformats.org/officeDocument/2006/relationships">
  <sheetPr codeName="Graphique6">
    <tabColor theme="4" tint="0.79998168889431442"/>
  </sheetPr>
  <sheetViews>
    <sheetView zoomScale="85" workbookViewId="0"/>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43">
    <tabColor theme="7" tint="0.79998168889431442"/>
  </sheetPr>
  <sheetViews>
    <sheetView zoomScale="70" workbookViewId="0"/>
  </sheetViews>
  <pageMargins left="0.7" right="0.7" top="0.75" bottom="0.75" header="0.3" footer="0.3"/>
  <pageSetup paperSize="9" orientation="landscape"/>
  <drawing r:id="rId1"/>
</chartsheet>
</file>

<file path=xl/chartsheets/sheet51.xml><?xml version="1.0" encoding="utf-8"?>
<chartsheet xmlns="http://schemas.openxmlformats.org/spreadsheetml/2006/main" xmlns:r="http://schemas.openxmlformats.org/officeDocument/2006/relationships">
  <sheetPr codeName="Graphique44">
    <tabColor theme="7" tint="0.79998168889431442"/>
  </sheetPr>
  <sheetViews>
    <sheetView zoomScale="70" workbookViewId="0"/>
  </sheetViews>
  <pageMargins left="0.7" right="0.7" top="0.75" bottom="0.75" header="0.3" footer="0.3"/>
  <pageSetup paperSize="9" orientation="landscape"/>
  <drawing r:id="rId1"/>
</chartsheet>
</file>

<file path=xl/chartsheets/sheet52.xml><?xml version="1.0" encoding="utf-8"?>
<chartsheet xmlns="http://schemas.openxmlformats.org/spreadsheetml/2006/main" xmlns:r="http://schemas.openxmlformats.org/officeDocument/2006/relationships">
  <sheetPr codeName="Graphique45">
    <tabColor theme="7" tint="0.79998168889431442"/>
  </sheetPr>
  <sheetViews>
    <sheetView zoomScale="70" workbookViewId="0"/>
  </sheetViews>
  <pageMargins left="0.7" right="0.7" top="0.75" bottom="0.75" header="0.3" footer="0.3"/>
  <pageSetup paperSize="9" orientation="landscape"/>
  <drawing r:id="rId1"/>
</chartsheet>
</file>

<file path=xl/chartsheets/sheet53.xml><?xml version="1.0" encoding="utf-8"?>
<chartsheet xmlns="http://schemas.openxmlformats.org/spreadsheetml/2006/main" xmlns:r="http://schemas.openxmlformats.org/officeDocument/2006/relationships">
  <sheetPr codeName="Graphique46">
    <tabColor theme="5" tint="0.79998168889431442"/>
  </sheetPr>
  <sheetViews>
    <sheetView zoomScale="70" workbookViewId="0"/>
  </sheetViews>
  <pageMargins left="0.7" right="0.7" top="0.75" bottom="0.75" header="0.3" footer="0.3"/>
  <pageSetup paperSize="9" orientation="landscape"/>
  <drawing r:id="rId1"/>
</chartsheet>
</file>

<file path=xl/chartsheets/sheet54.xml><?xml version="1.0" encoding="utf-8"?>
<chartsheet xmlns="http://schemas.openxmlformats.org/spreadsheetml/2006/main" xmlns:r="http://schemas.openxmlformats.org/officeDocument/2006/relationships">
  <sheetPr codeName="Graphique47">
    <tabColor theme="5" tint="0.79998168889431442"/>
  </sheetPr>
  <sheetViews>
    <sheetView zoomScale="70" workbookViewId="0"/>
  </sheetViews>
  <pageMargins left="0.7" right="0.7" top="0.75" bottom="0.75" header="0.3" footer="0.3"/>
  <pageSetup paperSize="9" orientation="landscape"/>
  <drawing r:id="rId1"/>
</chartsheet>
</file>

<file path=xl/chartsheets/sheet55.xml><?xml version="1.0" encoding="utf-8"?>
<chartsheet xmlns="http://schemas.openxmlformats.org/spreadsheetml/2006/main" xmlns:r="http://schemas.openxmlformats.org/officeDocument/2006/relationships">
  <sheetPr codeName="Graphique48">
    <tabColor theme="5" tint="0.79998168889431442"/>
  </sheetPr>
  <sheetViews>
    <sheetView zoomScale="70" workbookViewId="0"/>
  </sheetViews>
  <pageMargins left="0.7" right="0.7" top="0.75" bottom="0.75" header="0.3" footer="0.3"/>
  <pageSetup paperSize="9" orientation="landscape"/>
  <drawing r:id="rId1"/>
</chartsheet>
</file>

<file path=xl/chartsheets/sheet56.xml><?xml version="1.0" encoding="utf-8"?>
<chartsheet xmlns="http://schemas.openxmlformats.org/spreadsheetml/2006/main" xmlns:r="http://schemas.openxmlformats.org/officeDocument/2006/relationships">
  <sheetPr codeName="Graphique49">
    <tabColor theme="5" tint="0.79998168889431442"/>
  </sheetPr>
  <sheetViews>
    <sheetView zoomScale="70" workbookViewId="0"/>
  </sheetViews>
  <pageMargins left="0.7" right="0.7" top="0.75" bottom="0.75" header="0.3" footer="0.3"/>
  <pageSetup paperSize="9" orientation="landscape"/>
  <drawing r:id="rId1"/>
</chartsheet>
</file>

<file path=xl/chartsheets/sheet57.xml><?xml version="1.0" encoding="utf-8"?>
<chartsheet xmlns="http://schemas.openxmlformats.org/spreadsheetml/2006/main" xmlns:r="http://schemas.openxmlformats.org/officeDocument/2006/relationships">
  <sheetPr codeName="Graphique50">
    <tabColor theme="5" tint="0.79998168889431442"/>
  </sheetPr>
  <sheetViews>
    <sheetView zoomScale="70" workbookViewId="0"/>
  </sheetViews>
  <pageMargins left="0.7" right="0.7" top="0.75" bottom="0.75" header="0.3" footer="0.3"/>
  <pageSetup paperSize="9" orientation="landscape"/>
  <drawing r:id="rId1"/>
</chartsheet>
</file>

<file path=xl/chartsheets/sheet58.xml><?xml version="1.0" encoding="utf-8"?>
<chartsheet xmlns="http://schemas.openxmlformats.org/spreadsheetml/2006/main" xmlns:r="http://schemas.openxmlformats.org/officeDocument/2006/relationships">
  <sheetPr codeName="Graphique51">
    <tabColor theme="5" tint="0.79998168889431442"/>
  </sheetPr>
  <sheetViews>
    <sheetView zoomScale="70" workbookViewId="0"/>
  </sheetViews>
  <pageMargins left="0.7" right="0.7" top="0.75" bottom="0.75" header="0.3" footer="0.3"/>
  <pageSetup paperSize="9" orientation="landscape"/>
  <drawing r:id="rId1"/>
</chartsheet>
</file>

<file path=xl/chartsheets/sheet59.xml><?xml version="1.0" encoding="utf-8"?>
<chartsheet xmlns="http://schemas.openxmlformats.org/spreadsheetml/2006/main" xmlns:r="http://schemas.openxmlformats.org/officeDocument/2006/relationships">
  <sheetPr codeName="Graphique52">
    <tabColor theme="5" tint="0.79998168889431442"/>
  </sheetPr>
  <sheetViews>
    <sheetView zoomScale="70" workbookViewId="0"/>
  </sheetViews>
  <pageMargins left="0.7" right="0.7" top="0.75" bottom="0.75" header="0.3" footer="0.3"/>
  <pageSetup paperSize="9" orientation="landscape"/>
  <drawing r:id="rId1"/>
</chartsheet>
</file>

<file path=xl/chartsheets/sheet6.xml><?xml version="1.0" encoding="utf-8"?>
<chartsheet xmlns="http://schemas.openxmlformats.org/spreadsheetml/2006/main" xmlns:r="http://schemas.openxmlformats.org/officeDocument/2006/relationships">
  <sheetPr codeName="Graphique7">
    <tabColor theme="4" tint="0.79998168889431442"/>
  </sheetPr>
  <sheetViews>
    <sheetView zoomScale="85" workbookViewId="0"/>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codeName="Graphique67">
    <tabColor theme="4" tint="0.79998168889431442"/>
  </sheetPr>
  <sheetViews>
    <sheetView zoomScale="69" workbookViewId="0" zoomToFit="1"/>
  </sheetViews>
  <pageMargins left="0.7" right="0.7" top="0.75" bottom="0.75" header="0.3" footer="0.3"/>
  <pageSetup paperSize="9" orientation="landscape"/>
  <drawing r:id="rId1"/>
</chartsheet>
</file>

<file path=xl/chartsheets/sheet7.xml><?xml version="1.0" encoding="utf-8"?>
<chartsheet xmlns="http://schemas.openxmlformats.org/spreadsheetml/2006/main" xmlns:r="http://schemas.openxmlformats.org/officeDocument/2006/relationships">
  <sheetPr codeName="Graphique8">
    <tabColor theme="4" tint="0.79998168889431442"/>
  </sheetPr>
  <sheetViews>
    <sheetView zoomScale="85"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9">
    <tabColor theme="4" tint="0.79998168889431442"/>
  </sheetPr>
  <sheetViews>
    <sheetView zoomScale="85"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0">
    <tabColor theme="4" tint="0.79998168889431442"/>
  </sheetPr>
  <sheetViews>
    <sheetView zoomScale="8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0.00353</cdr:x>
      <cdr:y>0.84844</cdr:y>
    </cdr:from>
    <cdr:to>
      <cdr:x>0.99029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2774" y="5137355"/>
          <a:ext cx="9160387" cy="917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bottom 50% earners voting PT and the share of top 50% earners voting PT in the second round of presidential elections, before and after controls. Support for the PT has become increasingly concentrated among low-income earners since 1989. In 2018, low-income voters were more likely to vote PT by 19 percentage points.</a:t>
          </a:r>
          <a:endParaRPr lang="es-ES" sz="1200">
            <a:effectLst/>
            <a:latin typeface="Arial" panose="020B0604020202020204" pitchFamily="34" charset="0"/>
            <a:cs typeface="Arial" panose="020B0604020202020204" pitchFamily="34" charset="0"/>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distribution of income groups by location in 1989.</a:t>
          </a:r>
          <a:endParaRPr lang="es-ES" sz="1200">
            <a:effectLst/>
            <a:latin typeface="Arial" panose="020B0604020202020204" pitchFamily="34" charset="0"/>
            <a:cs typeface="Arial" panose="020B0604020202020204" pitchFamily="34" charset="0"/>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distribution of income groups by location in 2018.</a:t>
          </a:r>
          <a:endParaRPr lang="es-ES" sz="1200">
            <a:effectLst/>
            <a:latin typeface="Arial" panose="020B0604020202020204" pitchFamily="34" charset="0"/>
            <a:cs typeface="Arial" panose="020B0604020202020204" pitchFamily="34" charset="0"/>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b="0"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distribution of income groups by race in 2018.</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0.06097</cdr:x>
      <cdr:y>0.8953</cdr:y>
    </cdr:from>
    <cdr:to>
      <cdr:x>0.97427</cdr:x>
      <cdr:y>0.99486</cdr:y>
    </cdr:to>
    <cdr:sp macro="" textlink="">
      <cdr:nvSpPr>
        <cdr:cNvPr id="2" name="Text Box 1"/>
        <cdr:cNvSpPr txBox="1">
          <a:spLocks xmlns:a="http://schemas.openxmlformats.org/drawingml/2006/main" noChangeArrowheads="1"/>
        </cdr:cNvSpPr>
      </cdr:nvSpPr>
      <cdr:spPr bwMode="auto">
        <a:xfrm xmlns:a="http://schemas.openxmlformats.org/drawingml/2006/main">
          <a:off x="566151" y="5429710"/>
          <a:ext cx="8480652" cy="6038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CSES surveys </a:t>
          </a:r>
          <a:r>
            <a:rPr lang="fr-FR" sz="1200">
              <a:latin typeface="Arial" panose="020B0604020202020204" pitchFamily="34" charset="0"/>
              <a:ea typeface="+mn-ea"/>
              <a:cs typeface="Arial" panose="020B0604020202020204" pitchFamily="34" charset="0"/>
            </a:rPr>
            <a:t>(see</a:t>
          </a:r>
          <a:r>
            <a:rPr lang="fr-FR" sz="1200" baseline="0">
              <a:latin typeface="Arial" panose="020B0604020202020204" pitchFamily="34" charset="0"/>
              <a:ea typeface="+mn-ea"/>
              <a:cs typeface="Arial" panose="020B0604020202020204" pitchFamily="34" charset="0"/>
            </a:rPr>
            <a:t> wpid.world).</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education groups.</a:t>
          </a:r>
          <a:endParaRPr lang="es-ES" sz="1200">
            <a:effectLst/>
            <a:latin typeface="Arial" panose="020B0604020202020204" pitchFamily="34" charset="0"/>
            <a:cs typeface="Arial" panose="020B0604020202020204" pitchFamily="34" charset="0"/>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0.06097</cdr:x>
      <cdr:y>0.89833</cdr:y>
    </cdr:from>
    <cdr:to>
      <cdr:x>0.97427</cdr:x>
      <cdr:y>0.99486</cdr:y>
    </cdr:to>
    <cdr:sp macro="" textlink="">
      <cdr:nvSpPr>
        <cdr:cNvPr id="2" name="Text Box 1"/>
        <cdr:cNvSpPr txBox="1">
          <a:spLocks xmlns:a="http://schemas.openxmlformats.org/drawingml/2006/main" noChangeArrowheads="1"/>
        </cdr:cNvSpPr>
      </cdr:nvSpPr>
      <cdr:spPr bwMode="auto">
        <a:xfrm xmlns:a="http://schemas.openxmlformats.org/drawingml/2006/main">
          <a:off x="566151" y="5448116"/>
          <a:ext cx="8480652" cy="585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CSES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income quintiles.</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r>
            <a:rPr lang="fr-FR" sz="1400" baseline="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0.06097</cdr:x>
      <cdr:y>0.87709</cdr:y>
    </cdr:from>
    <cdr:to>
      <cdr:x>0.97427</cdr:x>
      <cdr:y>0.99486</cdr:y>
    </cdr:to>
    <cdr:sp macro="" textlink="">
      <cdr:nvSpPr>
        <cdr:cNvPr id="2" name="Text Box 1"/>
        <cdr:cNvSpPr txBox="1">
          <a:spLocks xmlns:a="http://schemas.openxmlformats.org/drawingml/2006/main" noChangeArrowheads="1"/>
        </cdr:cNvSpPr>
      </cdr:nvSpPr>
      <cdr:spPr bwMode="auto">
        <a:xfrm xmlns:a="http://schemas.openxmlformats.org/drawingml/2006/main">
          <a:off x="566162" y="5319274"/>
          <a:ext cx="8480616" cy="714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CSES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income groups.</a:t>
          </a:r>
          <a:endParaRPr lang="es-ES" sz="1200">
            <a:effectLst/>
            <a:latin typeface="Arial" panose="020B0604020202020204" pitchFamily="34" charset="0"/>
            <a:cs typeface="Arial" panose="020B0604020202020204" pitchFamily="34" charset="0"/>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3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0.06097</cdr:x>
      <cdr:y>0.87709</cdr:y>
    </cdr:from>
    <cdr:to>
      <cdr:x>0.97427</cdr:x>
      <cdr:y>0.99486</cdr:y>
    </cdr:to>
    <cdr:sp macro="" textlink="">
      <cdr:nvSpPr>
        <cdr:cNvPr id="2" name="Text Box 1"/>
        <cdr:cNvSpPr txBox="1">
          <a:spLocks xmlns:a="http://schemas.openxmlformats.org/drawingml/2006/main" noChangeArrowheads="1"/>
        </cdr:cNvSpPr>
      </cdr:nvSpPr>
      <cdr:spPr bwMode="auto">
        <a:xfrm xmlns:a="http://schemas.openxmlformats.org/drawingml/2006/main">
          <a:off x="566162" y="5319274"/>
          <a:ext cx="8480616" cy="714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CSES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racial affiliations.</a:t>
          </a:r>
          <a:endParaRPr lang="es-ES" sz="1200">
            <a:effectLst/>
            <a:latin typeface="Arial" panose="020B0604020202020204" pitchFamily="34" charset="0"/>
            <a:cs typeface="Arial" panose="020B0604020202020204" pitchFamily="34" charset="0"/>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0.06097</cdr:x>
      <cdr:y>0.87709</cdr:y>
    </cdr:from>
    <cdr:to>
      <cdr:x>0.97427</cdr:x>
      <cdr:y>0.99486</cdr:y>
    </cdr:to>
    <cdr:sp macro="" textlink="">
      <cdr:nvSpPr>
        <cdr:cNvPr id="2" name="Text Box 1"/>
        <cdr:cNvSpPr txBox="1">
          <a:spLocks xmlns:a="http://schemas.openxmlformats.org/drawingml/2006/main" noChangeArrowheads="1"/>
        </cdr:cNvSpPr>
      </cdr:nvSpPr>
      <cdr:spPr bwMode="auto">
        <a:xfrm xmlns:a="http://schemas.openxmlformats.org/drawingml/2006/main">
          <a:off x="566162" y="5319274"/>
          <a:ext cx="8480616" cy="714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b="0"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CSES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religious affiliations.</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3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0.03818</cdr:x>
      <cdr:y>0.87102</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496" y="5282464"/>
          <a:ext cx="8575275" cy="7822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baseline="0">
              <a:latin typeface="Arial" panose="020B0604020202020204" pitchFamily="34" charset="0"/>
              <a:ea typeface="+mn-ea"/>
              <a:cs typeface="Arial" panose="020B0604020202020204" pitchFamily="34" charset="0"/>
            </a:rPr>
            <a:t>:</a:t>
          </a:r>
          <a:r>
            <a:rPr lang="fr-FR" sz="1200" b="1"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CSES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Whites voting PT and the share of other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0.03818</cdr:x>
      <cdr:y>0.87102</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496" y="5282464"/>
          <a:ext cx="8575275" cy="7822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CSES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non-Catholics Christians voting PT and the share of other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0.02118</cdr:x>
      <cdr:y>0.83627</cdr:y>
    </cdr:from>
    <cdr:to>
      <cdr:x>0.985</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96644" y="5063613"/>
          <a:ext cx="8947355" cy="9914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b="1"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primary-educated voters (or illiterates) voting PT and the share of other voters voting PT in the second round of presidential elections, before and after controls. Support for the PT has become increasingly concentrated among lower-educated voters since 1989. In 2018, primary-educated voters were more likely to vote PT by 18 percentage points.</a:t>
          </a:r>
        </a:p>
      </cdr:txBody>
    </cdr:sp>
  </cdr:relSizeAnchor>
</c:userShapes>
</file>

<file path=xl/drawings/drawing120.xml><?xml version="1.0" encoding="utf-8"?>
<c:userShapes xmlns:c="http://schemas.openxmlformats.org/drawingml/2006/chart">
  <cdr:relSizeAnchor xmlns:cdr="http://schemas.openxmlformats.org/drawingml/2006/chartDrawing">
    <cdr:from>
      <cdr:x>0.03818</cdr:x>
      <cdr:y>0.87102</cdr:y>
    </cdr:from>
    <cdr:to>
      <cdr:x>0.96167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54496" y="5282464"/>
          <a:ext cx="8575275" cy="7822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CSES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Whites voting PT and the share of other voters voting PT in the second round of presidential elections, before and after controls.</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0.02824</cdr:x>
      <cdr:y>0.87823</cdr:y>
    </cdr:from>
    <cdr:to>
      <cdr:x>0.985</cdr:x>
      <cdr:y>0.99504</cdr:y>
    </cdr:to>
    <cdr:sp macro="" textlink="">
      <cdr:nvSpPr>
        <cdr:cNvPr id="2" name="Text Box 1"/>
        <cdr:cNvSpPr txBox="1">
          <a:spLocks xmlns:a="http://schemas.openxmlformats.org/drawingml/2006/main" noChangeArrowheads="1"/>
        </cdr:cNvSpPr>
      </cdr:nvSpPr>
      <cdr:spPr bwMode="auto">
        <a:xfrm xmlns:a="http://schemas.openxmlformats.org/drawingml/2006/main">
          <a:off x="262223" y="5325035"/>
          <a:ext cx="8884008" cy="7082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by region. In 2018, 65% of voters of the Northeast Region voted PT, compared to 33% of voters of the South Region.</a:t>
          </a:r>
          <a:endParaRPr lang="es-ES" sz="1200">
            <a:effectLst/>
            <a:latin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0.01147</cdr:x>
      <cdr:y>0.85014</cdr:y>
    </cdr:from>
    <cdr:to>
      <cdr:x>0.99117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06505" y="5154706"/>
          <a:ext cx="9097018" cy="90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the Northeast Region voting PT and the share of voters living in other regions voting PT in the second round of presidential elections, before and after </a:t>
          </a:r>
          <a:r>
            <a:rPr lang="fr-FR" sz="1200" baseline="0">
              <a:effectLst/>
              <a:latin typeface="Arial"/>
              <a:ea typeface="+mn-ea"/>
              <a:cs typeface="Arial"/>
            </a:rPr>
            <a:t>controls. Support for the PT has become increasingly concentrated in the Northeast Region, where the PT's vote share was 27 percentage points higher than in the rest of Brazil in 2018. </a:t>
          </a:r>
          <a:endParaRPr lang="fr-FR" sz="1200">
            <a:effectLst/>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0.01942</cdr:x>
      <cdr:y>0.85115</cdr:y>
    </cdr:from>
    <cdr:to>
      <cdr:x>0.9797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80258" y="5153743"/>
          <a:ext cx="8914581" cy="9012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rural areas voting PT and the share of voters living in cities voting PT in the second round of presidential elections, before and after controls. The vote share obtained by the PT in rural areas was 21 percentage points lower than in urban areas in 1989, compared to 2 percentage points higher in 2018. </a:t>
          </a:r>
          <a:endParaRPr lang="es-ES" sz="1200">
            <a:effectLst/>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 xmlns:a16="http://schemas.microsoft.com/office/drawing/2014/main"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0.00177</cdr:x>
      <cdr:y>0.75237</cdr:y>
    </cdr:from>
    <cdr:to>
      <cdr:x>0.99294</cdr:x>
      <cdr:y>0.99486</cdr:y>
    </cdr:to>
    <cdr:sp macro="" textlink="">
      <cdr:nvSpPr>
        <cdr:cNvPr id="4" name="TextBox 3">
          <a:extLst xmlns:a="http://schemas.openxmlformats.org/drawingml/2006/main">
            <a:ext uri="{FF2B5EF4-FFF2-40B4-BE49-F238E27FC236}">
              <a16:creationId xmlns="" xmlns:a16="http://schemas.microsoft.com/office/drawing/2014/main" id="{8A0B7BC6-B4E3-784A-8C07-788AA99EF839}"/>
            </a:ext>
          </a:extLst>
        </cdr:cNvPr>
        <cdr:cNvSpPr txBox="1">
          <a:spLocks xmlns:a="http://schemas.openxmlformats.org/drawingml/2006/main" noChangeAspect="1"/>
        </cdr:cNvSpPr>
      </cdr:nvSpPr>
      <cdr:spPr>
        <a:xfrm xmlns:a="http://schemas.openxmlformats.org/drawingml/2006/main">
          <a:off x="16431" y="4555613"/>
          <a:ext cx="9201319" cy="1468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eaLnBrk="1" fontAlgn="auto" latinLnBrk="0" hangingPunct="1"/>
          <a:r>
            <a:rPr lang="en-GB" sz="1200" b="1">
              <a:effectLst/>
              <a:latin typeface="Arial" panose="020B0604020202020204" pitchFamily="34" charset="0"/>
              <a:ea typeface="+mn-ea"/>
              <a:cs typeface="Arial" panose="020B0604020202020204" pitchFamily="34" charset="0"/>
            </a:rPr>
            <a:t>Source</a:t>
          </a:r>
          <a:r>
            <a:rPr lang="en-GB" sz="1200">
              <a:effectLst/>
              <a:latin typeface="Arial" panose="020B0604020202020204" pitchFamily="34" charset="0"/>
              <a:ea typeface="+mn-ea"/>
              <a:cs typeface="Arial" panose="020B0604020202020204" pitchFamily="34" charset="0"/>
            </a:rPr>
            <a:t>: literacy rate from Ipeadata, except 1950 and 1960,</a:t>
          </a:r>
          <a:r>
            <a:rPr lang="en-GB" sz="1200" baseline="0">
              <a:effectLst/>
              <a:latin typeface="Arial" panose="020B0604020202020204" pitchFamily="34" charset="0"/>
              <a:ea typeface="+mn-ea"/>
              <a:cs typeface="Arial" panose="020B0604020202020204" pitchFamily="34" charset="0"/>
            </a:rPr>
            <a:t> which are </a:t>
          </a:r>
          <a:r>
            <a:rPr lang="en-GB" sz="1200">
              <a:effectLst/>
              <a:latin typeface="Arial" panose="020B0604020202020204" pitchFamily="34" charset="0"/>
              <a:ea typeface="+mn-ea"/>
              <a:cs typeface="Arial" panose="020B0604020202020204" pitchFamily="34" charset="0"/>
            </a:rPr>
            <a:t>from the</a:t>
          </a:r>
          <a:r>
            <a:rPr lang="en-GB" sz="1200" baseline="0">
              <a:effectLst/>
              <a:latin typeface="Arial" panose="020B0604020202020204" pitchFamily="34" charset="0"/>
              <a:ea typeface="+mn-ea"/>
              <a:cs typeface="Arial" panose="020B0604020202020204" pitchFamily="34" charset="0"/>
            </a:rPr>
            <a:t> </a:t>
          </a:r>
          <a:r>
            <a:rPr lang="en-GB" sz="1200" i="1">
              <a:effectLst/>
              <a:latin typeface="Arial" panose="020B0604020202020204" pitchFamily="34" charset="0"/>
              <a:ea typeface="+mn-ea"/>
              <a:cs typeface="Arial" panose="020B0604020202020204" pitchFamily="34" charset="0"/>
            </a:rPr>
            <a:t>Censo Demográfico</a:t>
          </a:r>
          <a:r>
            <a:rPr lang="en-GB" sz="1200">
              <a:effectLst/>
              <a:latin typeface="Arial" panose="020B0604020202020204" pitchFamily="34" charset="0"/>
              <a:ea typeface="+mn-ea"/>
              <a:cs typeface="Arial" panose="020B0604020202020204" pitchFamily="34" charset="0"/>
            </a:rPr>
            <a:t> 1960 (IBGE). The estimates for 1872-1890 are imputed from the literacy rates of the total population. Estimates for 1900-2018 are imputed from the literacy rates of the population aged 15 and over. Voter data is from the IBGE Censuses</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and Love</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1970) for 1886-1930, and from the</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International IDEA Voter Turnout Database for 1945-2018 (see wpid.world).</a:t>
          </a:r>
          <a:endParaRPr lang="es-ES" sz="1200">
            <a:effectLst/>
            <a:latin typeface="Arial" panose="020B0604020202020204" pitchFamily="34" charset="0"/>
            <a:cs typeface="Arial" panose="020B0604020202020204" pitchFamily="34" charset="0"/>
          </a:endParaRPr>
        </a:p>
        <a:p xmlns:a="http://schemas.openxmlformats.org/drawingml/2006/main">
          <a:pPr algn="just" eaLnBrk="1" fontAlgn="auto" latinLnBrk="0" hangingPunct="1"/>
          <a:r>
            <a:rPr lang="en-GB" sz="1200" b="1">
              <a:effectLst/>
              <a:latin typeface="Arial" panose="020B0604020202020204" pitchFamily="34" charset="0"/>
              <a:ea typeface="+mn-ea"/>
              <a:cs typeface="Arial" panose="020B0604020202020204" pitchFamily="34" charset="0"/>
            </a:rPr>
            <a:t>Note</a:t>
          </a:r>
          <a:r>
            <a:rPr lang="en-GB" sz="1200">
              <a:effectLst/>
              <a:latin typeface="Arial" panose="020B0604020202020204" pitchFamily="34" charset="0"/>
              <a:ea typeface="+mn-ea"/>
              <a:cs typeface="Arial" panose="020B0604020202020204" pitchFamily="34" charset="0"/>
            </a:rPr>
            <a:t>: the literacy rate refers to the proportion of the voting age population who can read and write. Voters are the people who actually voted in all presidential and parliamentary elections as a share of the voting age population. Between 1886 and 1934 no data was found for parliamentary elections. Between 1960 and 1989 no direct elections for the president were held.</a:t>
          </a:r>
          <a:endParaRPr lang="es-ES" sz="1200">
            <a:effectLst/>
            <a:latin typeface="Arial" panose="020B0604020202020204" pitchFamily="34" charset="0"/>
            <a:cs typeface="Arial" panose="020B0604020202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0.00971</cdr:x>
      <cdr:y>0.85427</cdr:y>
    </cdr:from>
    <cdr:to>
      <cdr:x>0.98588</cdr:x>
      <cdr:y>0.98713</cdr:y>
    </cdr:to>
    <cdr:sp macro="" textlink="">
      <cdr:nvSpPr>
        <cdr:cNvPr id="2" name="Text Box 1"/>
        <cdr:cNvSpPr txBox="1">
          <a:spLocks xmlns:a="http://schemas.openxmlformats.org/drawingml/2006/main" noChangeArrowheads="1"/>
        </cdr:cNvSpPr>
      </cdr:nvSpPr>
      <cdr:spPr bwMode="auto">
        <a:xfrm xmlns:a="http://schemas.openxmlformats.org/drawingml/2006/main">
          <a:off x="90209" y="5181599"/>
          <a:ext cx="9068916" cy="8058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b="1"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self-declared non-White voters voting PT and the share of White voters voting PT in the second round of presidential elections, before and after controls. In 2018, non-White voters were 17 percentage points more likely to vote PT before controls and 10 percentage points more likely to do so after controls (all other things being equal).</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0.01236</cdr:x>
      <cdr:y>0.86198</cdr:y>
    </cdr:from>
    <cdr:to>
      <cdr:x>0.97529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14709" y="5219290"/>
          <a:ext cx="8939161" cy="8357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electoral (CSES)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Protestants and the share of Catholics, non-believers, and other voters voting PT in the second round of presidential elections, before and after controls. In 2018, Protestant voters were less likely to vote PT by 17 percentage points.</a:t>
          </a:r>
          <a:endParaRPr lang="es-ES" sz="1200">
            <a:effectLst/>
            <a:latin typeface="Arial" panose="020B0604020202020204" pitchFamily="34" charset="0"/>
            <a:cs typeface="Arial" panose="020B060402020202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0.01677</cdr:x>
      <cdr:y>0.84866</cdr:y>
    </cdr:from>
    <cdr:to>
      <cdr:x>0.98676</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155718" y="5145741"/>
          <a:ext cx="9006856" cy="9176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 survey conducted by the Datafolha institute in October 2017 </a:t>
          </a:r>
          <a:r>
            <a:rPr lang="fr-FR" sz="1200" baseline="0">
              <a:latin typeface="Arial" panose="020B0604020202020204" pitchFamily="34" charset="0"/>
              <a:ea typeface="+mn-ea"/>
              <a:cs typeface="Arial" panose="020B0604020202020204" pitchFamily="34" charset="0"/>
            </a:rPr>
            <a:t>(see wpid.world).</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decomposes answers to the question of the issue that would be most decisive in respondents' vote choice in the 2018 election by income group</a:t>
          </a:r>
          <a:r>
            <a:rPr lang="fr-FR" sz="1200" baseline="0">
              <a:effectLst/>
              <a:latin typeface="Arial"/>
              <a:ea typeface="+mn-ea"/>
              <a:cs typeface="Arial"/>
            </a:rPr>
            <a:t>. In 2017, 53% of bottom 50% income earners considered that employment and health would be the key issues determining their vote, compared to 30% of top 10% income earners. </a:t>
          </a:r>
          <a:endParaRPr lang="es-ES" sz="1200">
            <a:effectLst/>
            <a:latin typeface="Arial" panose="020B0604020202020204" pitchFamily="34" charset="0"/>
            <a:cs typeface="Arial" panose="020B060402020202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3290" cy="605503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0.00924</cdr:x>
      <cdr:y>0.73492</cdr:y>
    </cdr:from>
    <cdr:to>
      <cdr:x>1</cdr:x>
      <cdr:y>0.99105</cdr:y>
    </cdr:to>
    <cdr:sp macro="" textlink="">
      <cdr:nvSpPr>
        <cdr:cNvPr id="3" name="TextBox 2">
          <a:extLst xmlns:a="http://schemas.openxmlformats.org/drawingml/2006/main">
            <a:ext uri="{FF2B5EF4-FFF2-40B4-BE49-F238E27FC236}">
              <a16:creationId xmlns:lc="http://schemas.openxmlformats.org/drawingml/2006/lockedCanvas" xmlns:a16="http://schemas.microsoft.com/office/drawing/2014/main" xmlns="" id="{8A0B7BC6-B4E3-784A-8C07-788AA99EF839}"/>
            </a:ext>
          </a:extLst>
        </cdr:cNvPr>
        <cdr:cNvSpPr txBox="1">
          <a:spLocks xmlns:a="http://schemas.openxmlformats.org/drawingml/2006/main" noChangeAspect="1"/>
        </cdr:cNvSpPr>
      </cdr:nvSpPr>
      <cdr:spPr>
        <a:xfrm xmlns:a="http://schemas.openxmlformats.org/drawingml/2006/main">
          <a:off x="85980" y="4466126"/>
          <a:ext cx="9219441" cy="1556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eaLnBrk="1" fontAlgn="auto" latinLnBrk="0" hangingPunct="1"/>
          <a:r>
            <a:rPr lang="en-GB" sz="1200" b="1">
              <a:effectLst/>
              <a:latin typeface="Arial" panose="020B0604020202020204" pitchFamily="34" charset="0"/>
              <a:ea typeface="+mn-ea"/>
              <a:cs typeface="Arial" panose="020B0604020202020204" pitchFamily="34" charset="0"/>
            </a:rPr>
            <a:t>Source</a:t>
          </a:r>
          <a:r>
            <a:rPr lang="en-GB" sz="1200">
              <a:effectLst/>
              <a:latin typeface="Arial" panose="020B0604020202020204" pitchFamily="34" charset="0"/>
              <a:ea typeface="+mn-ea"/>
              <a:cs typeface="Arial" panose="020B0604020202020204" pitchFamily="34" charset="0"/>
            </a:rPr>
            <a:t>: literacy rate from Ipeadata, except 1950 and 1960, which are from the Censo Demográfico 1960 (IBGE). The estimates for 1872-1890 are imputed from the literacy rates of the total population. Estimates for 1900-2018 are imputed from the literacy rates of the population aged 15 and over. Voter data is from the IBGE Censuses and Love (1970) for 1886-1930, and from the International IDEA Voter Turnout Database for 1945-2018 (see wpid.world).</a:t>
          </a:r>
        </a:p>
        <a:p xmlns:a="http://schemas.openxmlformats.org/drawingml/2006/main">
          <a:pPr algn="just" eaLnBrk="1" fontAlgn="auto" latinLnBrk="0" hangingPunct="1"/>
          <a:r>
            <a:rPr lang="en-GB" sz="1200" b="1">
              <a:effectLst/>
              <a:latin typeface="Arial" panose="020B0604020202020204" pitchFamily="34" charset="0"/>
              <a:ea typeface="+mn-ea"/>
              <a:cs typeface="Arial" panose="020B0604020202020204" pitchFamily="34" charset="0"/>
            </a:rPr>
            <a:t>Note</a:t>
          </a:r>
          <a:r>
            <a:rPr lang="en-GB" sz="1200">
              <a:effectLst/>
              <a:latin typeface="Arial" panose="020B0604020202020204" pitchFamily="34" charset="0"/>
              <a:ea typeface="+mn-ea"/>
              <a:cs typeface="Arial" panose="020B0604020202020204" pitchFamily="34" charset="0"/>
            </a:rPr>
            <a:t>: the literacy rate refers to the proportion of the voting age population who can read and write. Voters are the people who actually voted in all presidential and parliamentary elections as a share of the voting age population. Between 1886 and 1934 no data was found for parliamentary elections. Between 1960 and 1989 no direct elections for the president were held.</a:t>
          </a:r>
          <a:endParaRPr lang="es-ES" sz="1200">
            <a:effectLst/>
            <a:latin typeface="Arial" panose="020B060402020202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0.00937</cdr:x>
      <cdr:y>0.84671</cdr:y>
    </cdr:from>
    <cdr:to>
      <cdr:x>0.9743</cdr:x>
      <cdr:y>0.98764</cdr:y>
    </cdr:to>
    <cdr:sp macro="" textlink="">
      <cdr:nvSpPr>
        <cdr:cNvPr id="4" name="Text Box 1"/>
        <cdr:cNvSpPr txBox="1">
          <a:spLocks xmlns:a="http://schemas.openxmlformats.org/drawingml/2006/main" noChangeArrowheads="1"/>
        </cdr:cNvSpPr>
      </cdr:nvSpPr>
      <cdr:spPr bwMode="auto">
        <a:xfrm xmlns:a="http://schemas.openxmlformats.org/drawingml/2006/main">
          <a:off x="87005" y="5133893"/>
          <a:ext cx="8959871" cy="8545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aseline="0">
              <a:latin typeface="Arial" panose="020B0604020202020204" pitchFamily="34" charset="0"/>
              <a:ea typeface="+mn-ea"/>
              <a:cs typeface="Arial" panose="020B0604020202020204" pitchFamily="34" charset="0"/>
            </a:rPr>
            <a:t>(see wpid.world).</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Brazilian political parties in the second round of presidential elections between 1989 and 2018. In 2018, the PT (Fernando Haddad) received 45% of votes. PT: Partido dos Trabalhadores; PRN: Partido da Reconstrução Nacional; PSDB: Partido da Social Democracia Brasileira; PSL: Partido Social Liberal.</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2088" cy="6084794"/>
    <xdr:graphicFrame macro="">
      <xdr:nvGraphicFramePr>
        <xdr:cNvPr id="2" name="Graphique 1">
          <a:extLst>
            <a:ext uri="{FF2B5EF4-FFF2-40B4-BE49-F238E27FC236}">
              <a16:creationId xmlns=""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0.01328</cdr:x>
      <cdr:y>0.88563</cdr:y>
    </cdr:from>
    <cdr:to>
      <cdr:x>0.98589</cdr:x>
      <cdr:y>0.99504</cdr:y>
    </cdr:to>
    <cdr:sp macro="" textlink="">
      <cdr:nvSpPr>
        <cdr:cNvPr id="3" name="Text Box 1"/>
        <cdr:cNvSpPr txBox="1">
          <a:spLocks xmlns:a="http://schemas.openxmlformats.org/drawingml/2006/main" noChangeArrowheads="1"/>
        </cdr:cNvSpPr>
      </cdr:nvSpPr>
      <cdr:spPr bwMode="auto">
        <a:xfrm xmlns:a="http://schemas.openxmlformats.org/drawingml/2006/main">
          <a:off x="123312" y="5369859"/>
          <a:ext cx="9031183" cy="6633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by household income group. In 2018, 54% of bottom 50% income earners voted PT, compared to 34% of top 10% income earners.</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0.01328</cdr:x>
      <cdr:y>0.88415</cdr:y>
    </cdr:from>
    <cdr:to>
      <cdr:x>0.97886</cdr:x>
      <cdr:y>0.98027</cdr:y>
    </cdr:to>
    <cdr:sp macro="" textlink="">
      <cdr:nvSpPr>
        <cdr:cNvPr id="3" name="Text Box 1"/>
        <cdr:cNvSpPr txBox="1">
          <a:spLocks xmlns:a="http://schemas.openxmlformats.org/drawingml/2006/main" noChangeArrowheads="1"/>
        </cdr:cNvSpPr>
      </cdr:nvSpPr>
      <cdr:spPr bwMode="auto">
        <a:xfrm xmlns:a="http://schemas.openxmlformats.org/drawingml/2006/main">
          <a:off x="123312" y="5360894"/>
          <a:ext cx="8965906" cy="5828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by education level. In 2018, 58% of primary-educated voters (or illiterates) voted PT, compared to 37% of university graduates.</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0.00933</cdr:x>
      <cdr:y>0.84275</cdr:y>
    </cdr:from>
    <cdr:to>
      <cdr:x>0.99609</cdr:x>
      <cdr:y>0.9833</cdr:y>
    </cdr:to>
    <cdr:sp macro="" textlink="">
      <cdr:nvSpPr>
        <cdr:cNvPr id="3" name="Text Box 1"/>
        <cdr:cNvSpPr txBox="1">
          <a:spLocks xmlns:a="http://schemas.openxmlformats.org/drawingml/2006/main" noChangeArrowheads="1"/>
        </cdr:cNvSpPr>
      </cdr:nvSpPr>
      <cdr:spPr bwMode="auto">
        <a:xfrm xmlns:a="http://schemas.openxmlformats.org/drawingml/2006/main">
          <a:off x="86634" y="5109881"/>
          <a:ext cx="9162574" cy="8522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0" baseline="0">
              <a:latin typeface="Arial" panose="020B0604020202020204" pitchFamily="34" charset="0"/>
              <a:ea typeface="+mn-ea"/>
              <a:cs typeface="Arial" panose="020B0604020202020204" pitchFamily="34" charset="0"/>
            </a:rPr>
            <a:t>:</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bottom 50% earners voting PT and the share of top 50% earners voting PT in the second round of presidential elections, before and after controls. Support for the PT has become increasingly concentrated among low-income earners since 1989. In 2018, low-income voters were more likely to vote PT by 19 percentage points.</a:t>
          </a: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0.01133</cdr:x>
      <cdr:y>0.82874</cdr:y>
    </cdr:from>
    <cdr:to>
      <cdr:x>0.97515</cdr:x>
      <cdr:y>0.99247</cdr:y>
    </cdr:to>
    <cdr:sp macro="" textlink="">
      <cdr:nvSpPr>
        <cdr:cNvPr id="3" name="Text Box 1"/>
        <cdr:cNvSpPr txBox="1">
          <a:spLocks xmlns:a="http://schemas.openxmlformats.org/drawingml/2006/main" noChangeArrowheads="1"/>
        </cdr:cNvSpPr>
      </cdr:nvSpPr>
      <cdr:spPr bwMode="auto">
        <a:xfrm xmlns:a="http://schemas.openxmlformats.org/drawingml/2006/main">
          <a:off x="105228" y="5021943"/>
          <a:ext cx="8953062" cy="9921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b="0"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primary-educated voters (or illiterates) voting PT and the share of other voters voting PT in the second round of presidential elections, before and after controls. Support for the PT has become increasingly concentrated among lower-educated voters since 1989. In 2018, primary-educated voters were more likely to vote PT by 18 percentage points.</a:t>
          </a:r>
          <a:endParaRPr lang="es-ES" sz="1200">
            <a:effectLst/>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0.01719</cdr:x>
      <cdr:y>0.89006</cdr:y>
    </cdr:from>
    <cdr:to>
      <cdr:x>0.97395</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159618" y="5396753"/>
          <a:ext cx="8884008" cy="666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by region. In 2018, 65% of voters of the Northeast Region voted PT, compared to 33% of voters of the South Region.</a:t>
          </a: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0.01059</cdr:x>
      <cdr:y>0.85115</cdr:y>
    </cdr:from>
    <cdr:to>
      <cdr:x>0.97352</cdr:x>
      <cdr:y>0.98228</cdr:y>
    </cdr:to>
    <cdr:sp macro="" textlink="">
      <cdr:nvSpPr>
        <cdr:cNvPr id="3" name="Text Box 1"/>
        <cdr:cNvSpPr txBox="1">
          <a:spLocks xmlns:a="http://schemas.openxmlformats.org/drawingml/2006/main" noChangeArrowheads="1"/>
        </cdr:cNvSpPr>
      </cdr:nvSpPr>
      <cdr:spPr bwMode="auto">
        <a:xfrm xmlns:a="http://schemas.openxmlformats.org/drawingml/2006/main">
          <a:off x="98322" y="5153742"/>
          <a:ext cx="8939161" cy="793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baseline="0">
              <a:latin typeface="Arial" panose="020B0604020202020204" pitchFamily="34" charset="0"/>
              <a:ea typeface="+mn-ea"/>
              <a:cs typeface="Arial" panose="020B0604020202020204" pitchFamily="34" charset="0"/>
            </a:rPr>
            <a:t>(see wpid.world).</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Brazilian political parties in the second round of presidential elections between 1989 and 2018. In 2018, the PT (Fernando Haddad) received 45% of votes. PT: Partido dos Trabalhadores; PRN: Partido da Reconstrução Nacional; PSDB: Partido da Social Democracia Brasileira; PSL: Partido Social Liberal.</a:t>
          </a:r>
          <a:endParaRPr lang="es-ES" sz="1200">
            <a:effectLst/>
            <a:latin typeface="Arial" panose="020B060402020202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0.01444</cdr:x>
      <cdr:y>0.84371</cdr:y>
    </cdr:from>
    <cdr:to>
      <cdr:x>0.99414</cdr:x>
      <cdr:y>0.98985</cdr:y>
    </cdr:to>
    <cdr:sp macro="" textlink="">
      <cdr:nvSpPr>
        <cdr:cNvPr id="3" name="Text Box 1"/>
        <cdr:cNvSpPr txBox="1">
          <a:spLocks xmlns:a="http://schemas.openxmlformats.org/drawingml/2006/main" noChangeArrowheads="1"/>
        </cdr:cNvSpPr>
      </cdr:nvSpPr>
      <cdr:spPr bwMode="auto">
        <a:xfrm xmlns:a="http://schemas.openxmlformats.org/drawingml/2006/main">
          <a:off x="134140" y="5112657"/>
          <a:ext cx="9100574" cy="8855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the Northeast Region voting PT and the share of voters living in other regions voting PT in the second round of presidential elections, before and after controls. Support for the PT has become increasingly concentrated in the Northeast Region, where the PT's vote share was 27 percentage points higher than in the rest of Brazil in 2018. </a:t>
          </a: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0.02695</cdr:x>
      <cdr:y>0.85014</cdr:y>
    </cdr:from>
    <cdr:to>
      <cdr:x>0.98723</cdr:x>
      <cdr:y>0.98657</cdr:y>
    </cdr:to>
    <cdr:sp macro="" textlink="">
      <cdr:nvSpPr>
        <cdr:cNvPr id="3" name="Text Box 1"/>
        <cdr:cNvSpPr txBox="1">
          <a:spLocks xmlns:a="http://schemas.openxmlformats.org/drawingml/2006/main" noChangeArrowheads="1"/>
        </cdr:cNvSpPr>
      </cdr:nvSpPr>
      <cdr:spPr bwMode="auto">
        <a:xfrm xmlns:a="http://schemas.openxmlformats.org/drawingml/2006/main">
          <a:off x="250245" y="5154706"/>
          <a:ext cx="8916693" cy="8272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rural areas voting PT and the share of voters living in cities voting PT in the second round of presidential elections, before and after controls. The vote share obtained by the PT in rural areas was 21 percentage points lower than in urban areas in 1989, compared to 2 percentage points higher in 2018. </a:t>
          </a: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0.01328</cdr:x>
      <cdr:y>0.85184</cdr:y>
    </cdr:from>
    <cdr:to>
      <cdr:x>0.98945</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123372" y="5161907"/>
          <a:ext cx="9067782" cy="8978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b="0"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r>
            <a:rPr lang="fr-FR" sz="1200">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self-declared non-White voters voting PT and the share of White voters voting PT in the second round of presidential elections, before and after controls. In 2018, non-White voters were 17 percentage points more likely to vote PT before controls and 10 percentage points more likely to do so after controls (all other things being equal).</a:t>
          </a: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0.01328</cdr:x>
      <cdr:y>0.853</cdr:y>
    </cdr:from>
    <cdr:to>
      <cdr:x>0.97621</cdr:x>
      <cdr:y>0.99102</cdr:y>
    </cdr:to>
    <cdr:sp macro="" textlink="">
      <cdr:nvSpPr>
        <cdr:cNvPr id="3" name="Text Box 1"/>
        <cdr:cNvSpPr txBox="1">
          <a:spLocks xmlns:a="http://schemas.openxmlformats.org/drawingml/2006/main" noChangeArrowheads="1"/>
        </cdr:cNvSpPr>
      </cdr:nvSpPr>
      <cdr:spPr bwMode="auto">
        <a:xfrm xmlns:a="http://schemas.openxmlformats.org/drawingml/2006/main">
          <a:off x="123371" y="5168924"/>
          <a:ext cx="8944794" cy="8363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electoral (CSES) surveys </a:t>
          </a:r>
          <a:r>
            <a:rPr lang="fr-FR" sz="1200">
              <a:latin typeface="Arial" panose="020B0604020202020204" pitchFamily="34" charset="0"/>
              <a:ea typeface="+mn-ea"/>
              <a:cs typeface="Arial" panose="020B0604020202020204" pitchFamily="34" charset="0"/>
            </a:rPr>
            <a:t>(see wpid.world).</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Protestants and the share of Catholics, non-believers, and other voters voting PT in the second round of presidential elections, before and after controls. In 2018, Protestant voters were less likely to vote PT by 17 percentage points.</a:t>
          </a: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312088"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0.01914</cdr:x>
      <cdr:y>0.84719</cdr:y>
    </cdr:from>
    <cdr:to>
      <cdr:x>0.98913</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177725" y="5136776"/>
          <a:ext cx="9006855" cy="9265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a survey conducted by the Datafolha institute in October 2017 </a:t>
          </a:r>
          <a:r>
            <a:rPr lang="fr-FR" sz="1200" baseline="0">
              <a:latin typeface="Arial" panose="020B0604020202020204" pitchFamily="34" charset="0"/>
              <a:ea typeface="+mn-ea"/>
              <a:cs typeface="Arial" panose="020B0604020202020204" pitchFamily="34" charset="0"/>
            </a:rPr>
            <a:t>(see wpid.world).</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decomposes answers to the question of the issue that would be most decisive in respondents' vote choice in the 2018 election by income group. In 2017, 53% of bottom 50% income earners considered that employment and health would be the key issues determining their vote, compared to 30% of top 10% income earners. </a:t>
          </a: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a:extLst>
            <a:ext uri="{FF2B5EF4-FFF2-40B4-BE49-F238E27FC236}">
              <a16:creationId xmlns=""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0.05701</cdr:x>
      <cdr:y>0.78907</cdr:y>
    </cdr:from>
    <cdr:to>
      <cdr:x>0.97083</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4785507"/>
          <a:ext cx="8485481" cy="12792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eaLnBrk="1" fontAlgn="auto" latinLnBrk="0" hangingPunct="1"/>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selected Brazilian political parties in the first round of presidential elections. PT: Partido dos Trabalhadores; PDT: Partido Democrático Trabalhista; PPS: Partido Popular Socialista; PSB: Partido Socialista Brasileiro; PSOL: Partido Socialismo e Liberdade; PV: Partido Verde; PSDB: Partido da Social Democracia Brasileira; PRN: Partido da Reconstrução Nacional;  PSL: Partido Social Liberal; PRONA: Partido de Reedificação da Ordem Nacional; PMDB: Partido do Movimento Democrático Brasileiro.</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endParaRPr lang="en-US" sz="12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0.05701</cdr:x>
      <cdr:y>0.78907</cdr:y>
    </cdr:from>
    <cdr:to>
      <cdr:x>0.97083</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4785507"/>
          <a:ext cx="8485481" cy="12792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official election results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marL="0" marR="0" lvl="0" indent="0" algn="just" defTabSz="914400" rtl="0" eaLnBrk="1" fontAlgn="auto" latinLnBrk="0" hangingPunct="1">
            <a:lnSpc>
              <a:spcPct val="100000"/>
            </a:lnSpc>
            <a:spcBef>
              <a:spcPts val="0"/>
            </a:spcBef>
            <a:spcAft>
              <a:spcPts val="0"/>
            </a:spcAft>
            <a:buClrTx/>
            <a:buSzTx/>
            <a:buFontTx/>
            <a:buNone/>
            <a:tabLst/>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seats obtained by selected Brazilian political parties in the parliamentary elections. PT: Partido dos Trabalhadores; PMDB: Partido do Movimento Democrático Brasileiro; PSDB: Partido da Social Democracia Brasileira; PDT: Partido Democrático Trabalhista; PPS: Partido Popular Socialista; PSB: Partido Socialista Brasileiro; PSOL: Partido Socialismo e Liberdade; PV: Partido Verde;  PRN: Partido da Reconstrução Nacional; PFL: Partido da Frente Liberal; PPB: Partido Progresista; PSL: Partido Social Liberal</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7435" cy="6069106"/>
    <xdr:graphicFrame macro="">
      <xdr:nvGraphicFramePr>
        <xdr:cNvPr id="2" name="Graphique 1">
          <a:extLst>
            <a:ext uri="{FF2B5EF4-FFF2-40B4-BE49-F238E27FC236}">
              <a16:creationId xmlns=""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0.05804</cdr:x>
      <cdr:y>0.8796</cdr:y>
    </cdr:from>
    <cdr:to>
      <cdr:x>0.97134</cdr:x>
      <cdr:y>0.99327</cdr:y>
    </cdr:to>
    <cdr:sp macro="" textlink="">
      <cdr:nvSpPr>
        <cdr:cNvPr id="2" name="Text Box 1"/>
        <cdr:cNvSpPr txBox="1">
          <a:spLocks xmlns:a="http://schemas.openxmlformats.org/drawingml/2006/main" noChangeArrowheads="1"/>
        </cdr:cNvSpPr>
      </cdr:nvSpPr>
      <cdr:spPr bwMode="auto">
        <a:xfrm xmlns:a="http://schemas.openxmlformats.org/drawingml/2006/main">
          <a:off x="539421" y="5338134"/>
          <a:ext cx="8487917" cy="689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a:t>
          </a:r>
          <a:r>
            <a:rPr lang="fr-FR" sz="1200">
              <a:latin typeface="Arial" panose="020B0604020202020204" pitchFamily="34" charset="0"/>
              <a:ea typeface="+mn-ea"/>
              <a:cs typeface="Arial" panose="020B0604020202020204" pitchFamily="34" charset="0"/>
            </a:rPr>
            <a:t> (see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with different levels of education. Bottom 50% educated voters have been increasingly more likely to support the PT in comparison to voters with higher levels of education.</a:t>
          </a:r>
          <a:endParaRPr lang="es-ES" sz="1200">
            <a:effectLst/>
            <a:latin typeface="Arial" panose="020B0604020202020204" pitchFamily="34" charset="0"/>
            <a:cs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0.0471</cdr:x>
      <cdr:y>0.87102</cdr:y>
    </cdr:from>
    <cdr:to>
      <cdr:x>0.97059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37321" y="5282464"/>
          <a:ext cx="8575275" cy="7822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bottom 50% less educated voters voting PT and the share of other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0.06097</cdr:x>
      <cdr:y>0.88923</cdr:y>
    </cdr:from>
    <cdr:to>
      <cdr:x>0.97427</cdr:x>
      <cdr:y>0.99486</cdr:y>
    </cdr:to>
    <cdr:sp macro="" textlink="">
      <cdr:nvSpPr>
        <cdr:cNvPr id="2" name="Text Box 1"/>
        <cdr:cNvSpPr txBox="1">
          <a:spLocks xmlns:a="http://schemas.openxmlformats.org/drawingml/2006/main" noChangeArrowheads="1"/>
        </cdr:cNvSpPr>
      </cdr:nvSpPr>
      <cdr:spPr bwMode="auto">
        <a:xfrm xmlns:a="http://schemas.openxmlformats.org/drawingml/2006/main">
          <a:off x="566151" y="5392899"/>
          <a:ext cx="8480652" cy="6406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age groups.</a:t>
          </a:r>
          <a:endParaRPr lang="es-ES" sz="1200">
            <a:effectLst/>
            <a:latin typeface="Arial" panose="020B0604020202020204" pitchFamily="34" charset="0"/>
            <a:cs typeface="Arial" panose="020B0604020202020204" pitchFamily="34" charset="0"/>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0.01761</cdr:x>
      <cdr:y>0.88531</cdr:y>
    </cdr:from>
    <cdr:to>
      <cdr:x>0.98769</cdr:x>
      <cdr:y>0.99616</cdr:y>
    </cdr:to>
    <cdr:sp macro="" textlink="">
      <cdr:nvSpPr>
        <cdr:cNvPr id="2" name="Text Box 1"/>
        <cdr:cNvSpPr txBox="1">
          <a:spLocks xmlns:a="http://schemas.openxmlformats.org/drawingml/2006/main" noChangeArrowheads="1"/>
        </cdr:cNvSpPr>
      </cdr:nvSpPr>
      <cdr:spPr bwMode="auto">
        <a:xfrm xmlns:a="http://schemas.openxmlformats.org/drawingml/2006/main">
          <a:off x="163602" y="5369858"/>
          <a:ext cx="9012338" cy="6723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a:t>
          </a:r>
          <a:r>
            <a:rPr lang="fr-FR" sz="1200">
              <a:latin typeface="Arial" panose="020B0604020202020204" pitchFamily="34" charset="0"/>
              <a:ea typeface="+mn-ea"/>
              <a:cs typeface="Arial" panose="020B0604020202020204" pitchFamily="34" charset="0"/>
            </a:rPr>
            <a:t> (see</a:t>
          </a:r>
          <a:r>
            <a:rPr lang="fr-FR" sz="1200" baseline="0">
              <a:latin typeface="Arial" panose="020B0604020202020204" pitchFamily="34" charset="0"/>
              <a:ea typeface="+mn-ea"/>
              <a:cs typeface="Arial" panose="020B0604020202020204" pitchFamily="34" charset="0"/>
            </a:rPr>
            <a:t> </a:t>
          </a:r>
          <a:r>
            <a:rPr lang="fr-FR" sz="1200">
              <a:latin typeface="Arial" panose="020B0604020202020204" pitchFamily="34" charset="0"/>
              <a:ea typeface="+mn-ea"/>
              <a:cs typeface="Arial" panose="020B0604020202020204" pitchFamily="34" charset="0"/>
            </a:rPr>
            <a:t>wpid.world).</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by household income group. In 2018, 54% of bottom 50% income earners voted PT, compared to 34% of top 10% income earners.</a:t>
          </a:r>
          <a:endParaRPr lang="es-ES" sz="1200">
            <a:effectLst/>
            <a:latin typeface="Arial" panose="020B0604020202020204" pitchFamily="34" charset="0"/>
            <a:cs typeface="Arial" panose="020B060402020202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0.05106</cdr:x>
      <cdr:y>0.87557</cdr:y>
    </cdr:from>
    <cdr:to>
      <cdr:x>0.97455</cdr:x>
      <cdr:y>0.99624</cdr:y>
    </cdr:to>
    <cdr:sp macro="" textlink="">
      <cdr:nvSpPr>
        <cdr:cNvPr id="2" name="Text Box 1"/>
        <cdr:cNvSpPr txBox="1">
          <a:spLocks xmlns:a="http://schemas.openxmlformats.org/drawingml/2006/main" noChangeArrowheads="1"/>
        </cdr:cNvSpPr>
      </cdr:nvSpPr>
      <cdr:spPr bwMode="auto">
        <a:xfrm xmlns:a="http://schemas.openxmlformats.org/drawingml/2006/main">
          <a:off x="474134" y="5310072"/>
          <a:ext cx="8575275" cy="731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wpid.wprld)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aged 20 to 29 voting PT and the share voters aged 30 or more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0.05602</cdr:x>
      <cdr:y>0.87484</cdr:y>
    </cdr:from>
    <cdr:to>
      <cdr:x>0.96931</cdr:x>
      <cdr:y>0.99261</cdr:y>
    </cdr:to>
    <cdr:sp macro="" textlink="">
      <cdr:nvSpPr>
        <cdr:cNvPr id="2" name="Text Box 1"/>
        <cdr:cNvSpPr txBox="1">
          <a:spLocks xmlns:a="http://schemas.openxmlformats.org/drawingml/2006/main" noChangeArrowheads="1"/>
        </cdr:cNvSpPr>
      </cdr:nvSpPr>
      <cdr:spPr bwMode="auto">
        <a:xfrm xmlns:a="http://schemas.openxmlformats.org/drawingml/2006/main">
          <a:off x="520148" y="5305655"/>
          <a:ext cx="8480616" cy="714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effectLst/>
              <a:latin typeface="Arial" panose="020B0604020202020204" pitchFamily="34" charset="0"/>
              <a:ea typeface="+mn-ea"/>
              <a:cs typeface="Arial" panose="020B0604020202020204" pitchFamily="34" charset="0"/>
            </a:rPr>
            <a:t>: authors'</a:t>
          </a:r>
          <a:r>
            <a:rPr lang="fr-FR" sz="1200" baseline="0">
              <a:effectLst/>
              <a:latin typeface="Arial" panose="020B0604020202020204" pitchFamily="34" charset="0"/>
              <a:ea typeface="+mn-ea"/>
              <a:cs typeface="Arial" panose="020B0604020202020204" pitchFamily="34" charset="0"/>
            </a:rPr>
            <a:t> computations using Brazilian political attitudes surveys</a:t>
          </a:r>
          <a:r>
            <a:rPr lang="fr-FR" sz="1200">
              <a:latin typeface="Arial" panose="020B0604020202020204" pitchFamily="34" charset="0"/>
              <a:ea typeface="+mn-ea"/>
              <a:cs typeface="Arial" panose="020B0604020202020204" pitchFamily="34" charset="0"/>
            </a:rPr>
            <a:t> (see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compares the share of votes received by the Workers' Party in the second round of presidential elections among voters living in rural and urban areas.</a:t>
          </a:r>
          <a:endParaRPr lang="es-ES" sz="1200">
            <a:effectLst/>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0.058</cdr:x>
      <cdr:y>0.89833</cdr:y>
    </cdr:from>
    <cdr:to>
      <cdr:x>0.97129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38572" y="5448116"/>
          <a:ext cx="8480560" cy="6165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a:t>
          </a:r>
          <a:r>
            <a:rPr lang="fr-FR" sz="1200" baseline="0">
              <a:latin typeface="Arial" panose="020B0604020202020204" pitchFamily="34" charset="0"/>
              <a:ea typeface="+mn-ea"/>
              <a:cs typeface="Arial" panose="020B0604020202020204" pitchFamily="34" charset="0"/>
            </a:rPr>
            <a:t> </a:t>
          </a:r>
          <a:r>
            <a:rPr lang="fr-FR" sz="1200">
              <a:latin typeface="Arial" panose="020B0604020202020204" pitchFamily="34" charset="0"/>
              <a:ea typeface="+mn-ea"/>
              <a:cs typeface="Arial" panose="020B0604020202020204" pitchFamily="34" charset="0"/>
            </a:rPr>
            <a:t>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self-reported racial groups.</a:t>
          </a:r>
          <a:endParaRPr lang="es-ES" sz="1200">
            <a:effectLst/>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0.06097</cdr:x>
      <cdr:y>0.87557</cdr:y>
    </cdr:from>
    <cdr:to>
      <cdr:x>0.97427</cdr:x>
      <cdr:y>0.99037</cdr:y>
    </cdr:to>
    <cdr:sp macro="" textlink="">
      <cdr:nvSpPr>
        <cdr:cNvPr id="2" name="Text Box 1"/>
        <cdr:cNvSpPr txBox="1">
          <a:spLocks xmlns:a="http://schemas.openxmlformats.org/drawingml/2006/main" noChangeArrowheads="1"/>
        </cdr:cNvSpPr>
      </cdr:nvSpPr>
      <cdr:spPr bwMode="auto">
        <a:xfrm xmlns:a="http://schemas.openxmlformats.org/drawingml/2006/main">
          <a:off x="566151" y="5310072"/>
          <a:ext cx="8480652" cy="696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a:t>
          </a:r>
          <a:r>
            <a:rPr lang="fr-FR" sz="1200" baseline="0">
              <a:latin typeface="Arial" panose="020B0604020202020204" pitchFamily="34" charset="0"/>
              <a:ea typeface="+mn-ea"/>
              <a:cs typeface="Arial" panose="020B0604020202020204" pitchFamily="34" charset="0"/>
            </a:rPr>
            <a:t> </a:t>
          </a:r>
          <a:r>
            <a:rPr lang="fr-FR" sz="1200">
              <a:latin typeface="Arial" panose="020B0604020202020204" pitchFamily="34" charset="0"/>
              <a:ea typeface="+mn-ea"/>
              <a:cs typeface="Arial" panose="020B0604020202020204" pitchFamily="34" charset="0"/>
            </a:rPr>
            <a:t>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wage earners, self-employed individuals and employers, and unemployed or inactive voters.</a:t>
          </a:r>
          <a:endParaRPr lang="es-ES" sz="1200">
            <a:effectLst/>
            <a:latin typeface="Arial" panose="020B0604020202020204" pitchFamily="34" charset="0"/>
            <a:cs typeface="Arial" panose="020B0604020202020204" pitchFamily="34" charset="0"/>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0.0471</cdr:x>
      <cdr:y>0.87933</cdr:y>
    </cdr:from>
    <cdr:to>
      <cdr:x>0.97059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37322" y="5332895"/>
          <a:ext cx="8575275" cy="731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0" baseline="0">
              <a:latin typeface="Arial" panose="020B0604020202020204" pitchFamily="34" charset="0"/>
              <a:ea typeface="+mn-ea"/>
              <a:cs typeface="Arial" panose="020B0604020202020204" pitchFamily="34" charset="0"/>
            </a:rPr>
            <a:t>:</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wage earners voting PT and the share of other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0.04809</cdr:x>
      <cdr:y>0.87484</cdr:y>
    </cdr:from>
    <cdr:to>
      <cdr:x>0.97158</cdr:x>
      <cdr:y>0.99551</cdr:y>
    </cdr:to>
    <cdr:sp macro="" textlink="">
      <cdr:nvSpPr>
        <cdr:cNvPr id="2" name="Text Box 1"/>
        <cdr:cNvSpPr txBox="1">
          <a:spLocks xmlns:a="http://schemas.openxmlformats.org/drawingml/2006/main" noChangeArrowheads="1"/>
        </cdr:cNvSpPr>
      </cdr:nvSpPr>
      <cdr:spPr bwMode="auto">
        <a:xfrm xmlns:a="http://schemas.openxmlformats.org/drawingml/2006/main">
          <a:off x="446524" y="5305655"/>
          <a:ext cx="8575275" cy="731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unemployed and inactive voters voting PT and the share of other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0.05602</cdr:x>
      <cdr:y>0.88223</cdr:y>
    </cdr:from>
    <cdr:to>
      <cdr:x>0.96931</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0148" y="5350455"/>
          <a:ext cx="8480616" cy="714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among voters belonging to different religious affiliations.</a:t>
          </a:r>
          <a:endParaRPr lang="es-ES" sz="1200">
            <a:effectLst/>
            <a:latin typeface="Arial" panose="020B0604020202020204" pitchFamily="34" charset="0"/>
            <a:cs typeface="Arial" panose="020B0604020202020204" pitchFamily="34" charset="0"/>
          </a:endParaRPr>
        </a:p>
        <a:p xmlns:a="http://schemas.openxmlformats.org/drawingml/2006/main">
          <a:pPr algn="just"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0.04016</cdr:x>
      <cdr:y>0.87709</cdr:y>
    </cdr:from>
    <cdr:to>
      <cdr:x>0.96365</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372902" y="5319275"/>
          <a:ext cx="8575275" cy="745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non-protestants voting PT and the share of protestant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0.05602</cdr:x>
      <cdr:y>0.89681</cdr:y>
    </cdr:from>
    <cdr:to>
      <cdr:x>0.96931</cdr:x>
      <cdr:y>0.99717</cdr:y>
    </cdr:to>
    <cdr:sp macro="" textlink="">
      <cdr:nvSpPr>
        <cdr:cNvPr id="2" name="Text Box 1"/>
        <cdr:cNvSpPr txBox="1">
          <a:spLocks xmlns:a="http://schemas.openxmlformats.org/drawingml/2006/main" noChangeArrowheads="1"/>
        </cdr:cNvSpPr>
      </cdr:nvSpPr>
      <cdr:spPr bwMode="auto">
        <a:xfrm xmlns:a="http://schemas.openxmlformats.org/drawingml/2006/main">
          <a:off x="520186" y="5438913"/>
          <a:ext cx="8480560" cy="6086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b="0">
              <a:latin typeface="Arial" panose="020B0604020202020204" pitchFamily="34" charset="0"/>
              <a:ea typeface="+mn-ea"/>
              <a:cs typeface="Arial" panose="020B0604020202020204" pitchFamily="34" charset="0"/>
            </a:rPr>
            <a:t>:</a:t>
          </a:r>
          <a:r>
            <a:rPr lang="fr-FR" sz="1200" b="1" baseline="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in the second round of presidential elections by gender.</a:t>
          </a:r>
          <a:endParaRPr lang="es-ES" sz="1200">
            <a:effectLst/>
            <a:latin typeface="Arial" panose="020B0604020202020204" pitchFamily="34" charset="0"/>
            <a:cs typeface="Arial" panose="020B0604020202020204" pitchFamily="34" charset="0"/>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0.04908</cdr:x>
      <cdr:y>0.87029</cdr:y>
    </cdr:from>
    <cdr:to>
      <cdr:x>0.97257</cdr:x>
      <cdr:y>0.99096</cdr:y>
    </cdr:to>
    <cdr:sp macro="" textlink="">
      <cdr:nvSpPr>
        <cdr:cNvPr id="2" name="Text Box 1"/>
        <cdr:cNvSpPr txBox="1">
          <a:spLocks xmlns:a="http://schemas.openxmlformats.org/drawingml/2006/main" noChangeArrowheads="1"/>
        </cdr:cNvSpPr>
      </cdr:nvSpPr>
      <cdr:spPr bwMode="auto">
        <a:xfrm xmlns:a="http://schemas.openxmlformats.org/drawingml/2006/main">
          <a:off x="455727" y="5278046"/>
          <a:ext cx="8575275" cy="731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women voting PT and the share of men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0.01923</cdr:x>
      <cdr:y>0.87084</cdr:y>
    </cdr:from>
    <cdr:to>
      <cdr:x>0.98481</cdr:x>
      <cdr:y>0.98617</cdr:y>
    </cdr:to>
    <cdr:sp macro="" textlink="">
      <cdr:nvSpPr>
        <cdr:cNvPr id="2" name="Text Box 1"/>
        <cdr:cNvSpPr txBox="1">
          <a:spLocks xmlns:a="http://schemas.openxmlformats.org/drawingml/2006/main" noChangeArrowheads="1"/>
        </cdr:cNvSpPr>
      </cdr:nvSpPr>
      <cdr:spPr bwMode="auto">
        <a:xfrm xmlns:a="http://schemas.openxmlformats.org/drawingml/2006/main">
          <a:off x="178560" y="5280211"/>
          <a:ext cx="8965907" cy="699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electoral surveys (see wpid.world).</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share of votes received by the Workers' Party </a:t>
          </a:r>
          <a:r>
            <a:rPr lang="fr-FR" sz="1200" b="0" i="0" baseline="0">
              <a:effectLst/>
              <a:latin typeface="Arial" panose="020B0604020202020204" pitchFamily="34" charset="0"/>
              <a:ea typeface="+mn-ea"/>
              <a:cs typeface="Arial" panose="020B0604020202020204" pitchFamily="34" charset="0"/>
            </a:rPr>
            <a:t>in the second round of presidential elections</a:t>
          </a:r>
          <a:r>
            <a:rPr lang="fr-FR" sz="1200" baseline="0">
              <a:effectLst/>
              <a:latin typeface="Arial" panose="020B0604020202020204" pitchFamily="34" charset="0"/>
              <a:ea typeface="+mn-ea"/>
              <a:cs typeface="Arial" panose="020B0604020202020204" pitchFamily="34" charset="0"/>
            </a:rPr>
            <a:t> by education level. In 2018, 58% of primary-educated voters (or illiterates) voted PT, compared to 37% of university graduates.</a:t>
          </a:r>
          <a:endParaRPr lang="es-ES" sz="1200">
            <a:effectLst/>
            <a:latin typeface="Arial" panose="020B0604020202020204" pitchFamily="34" charset="0"/>
            <a:cs typeface="Arial" panose="020B0604020202020204" pitchFamily="34" charset="0"/>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0.16163</cdr:x>
      <cdr:y>0.12239</cdr:y>
    </cdr:from>
    <cdr:to>
      <cdr:x>0.95601</cdr:x>
      <cdr:y>0.56943</cdr:y>
    </cdr:to>
    <cdr:grpSp>
      <cdr:nvGrpSpPr>
        <cdr:cNvPr id="3" name="Group 2">
          <a:extLst xmlns:a="http://schemas.openxmlformats.org/drawingml/2006/main">
            <a:ext uri="{FF2B5EF4-FFF2-40B4-BE49-F238E27FC236}">
              <a16:creationId xmlns="" xmlns:a16="http://schemas.microsoft.com/office/drawing/2014/main" id="{E4A8E994-9E21-D74F-9FFE-9CB01F55A883}"/>
            </a:ext>
          </a:extLst>
        </cdr:cNvPr>
        <cdr:cNvGrpSpPr/>
      </cdr:nvGrpSpPr>
      <cdr:grpSpPr>
        <a:xfrm xmlns:a="http://schemas.openxmlformats.org/drawingml/2006/main">
          <a:off x="1500818" y="742093"/>
          <a:ext cx="7376226" cy="2710556"/>
          <a:chOff x="1504877" y="742554"/>
          <a:chExt cx="7396515" cy="2712141"/>
        </a:xfrm>
      </cdr:grpSpPr>
      <cdr:sp macro="" textlink="">
        <cdr:nvSpPr>
          <cdr:cNvPr id="2" name="TextBox 1"/>
          <cdr:cNvSpPr txBox="1"/>
        </cdr:nvSpPr>
        <cdr:spPr>
          <a:xfrm xmlns:a="http://schemas.openxmlformats.org/drawingml/2006/main">
            <a:off x="7143390" y="2881123"/>
            <a:ext cx="1682243" cy="57357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solidFill>
                  <a:schemeClr val="accent1"/>
                </a:solidFill>
                <a:latin typeface="Lato"/>
              </a:rPr>
              <a:t>"Squeezed</a:t>
            </a:r>
            <a:r>
              <a:rPr lang="en-GB" sz="1400" baseline="0">
                <a:solidFill>
                  <a:schemeClr val="accent1"/>
                </a:solidFill>
                <a:latin typeface="Lato"/>
              </a:rPr>
              <a:t> middle class"</a:t>
            </a:r>
            <a:endParaRPr lang="en-GB" sz="1400">
              <a:solidFill>
                <a:schemeClr val="accent1"/>
              </a:solidFill>
              <a:latin typeface="Lato"/>
            </a:endParaRPr>
          </a:p>
        </cdr:txBody>
      </cdr:sp>
      <cdr:cxnSp macro="">
        <cdr:nvCxnSpPr>
          <cdr:cNvPr id="4" name="Straight Arrow Connector 3">
            <a:extLst xmlns:a="http://schemas.openxmlformats.org/drawingml/2006/main">
              <a:ext uri="{FF2B5EF4-FFF2-40B4-BE49-F238E27FC236}">
                <a16:creationId xmlns="" xmlns:a16="http://schemas.microsoft.com/office/drawing/2014/main" id="{C87C616A-C367-F349-B70A-EB459DB83E71}"/>
              </a:ext>
            </a:extLst>
          </cdr:cNvPr>
          <cdr:cNvCxnSpPr/>
        </cdr:nvCxnSpPr>
        <cdr:spPr>
          <a:xfrm xmlns:a="http://schemas.openxmlformats.org/drawingml/2006/main">
            <a:off x="8146929" y="2096002"/>
            <a:ext cx="754463" cy="403454"/>
          </a:xfrm>
          <a:prstGeom xmlns:a="http://schemas.openxmlformats.org/drawingml/2006/main" prst="straightConnector1">
            <a:avLst/>
          </a:prstGeom>
          <a:ln xmlns:a="http://schemas.openxmlformats.org/drawingml/2006/main" w="15875">
            <a:solidFill>
              <a:schemeClr val="accent1"/>
            </a:solidFill>
            <a:tailEnd type="triangle" w="lg"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9" name="TextBox 1">
            <a:extLst xmlns:a="http://schemas.openxmlformats.org/drawingml/2006/main">
              <a:ext uri="{FF2B5EF4-FFF2-40B4-BE49-F238E27FC236}">
                <a16:creationId xmlns="" xmlns:a16="http://schemas.microsoft.com/office/drawing/2014/main" id="{1B20848A-888B-FC4D-A3F3-813AFF3EFDA7}"/>
              </a:ext>
            </a:extLst>
          </cdr:cNvPr>
          <cdr:cNvSpPr txBox="1"/>
        </cdr:nvSpPr>
        <cdr:spPr>
          <a:xfrm xmlns:a="http://schemas.openxmlformats.org/drawingml/2006/main">
            <a:off x="1504877" y="1744932"/>
            <a:ext cx="2589179" cy="57363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1"/>
                </a:solidFill>
                <a:latin typeface="Lato"/>
              </a:rPr>
              <a:t>Growth</a:t>
            </a:r>
            <a:r>
              <a:rPr lang="en-GB" sz="1400" baseline="0">
                <a:solidFill>
                  <a:schemeClr val="accent1"/>
                </a:solidFill>
                <a:latin typeface="Lato"/>
              </a:rPr>
              <a:t> of the poor</a:t>
            </a:r>
            <a:endParaRPr lang="en-GB" sz="1800">
              <a:solidFill>
                <a:schemeClr val="accent1"/>
              </a:solidFill>
              <a:latin typeface="Lato"/>
            </a:endParaRPr>
          </a:p>
        </cdr:txBody>
      </cdr:sp>
      <cdr:sp macro="" textlink="">
        <cdr:nvSpPr>
          <cdr:cNvPr id="12" name="TextBox 1">
            <a:extLst xmlns:a="http://schemas.openxmlformats.org/drawingml/2006/main">
              <a:ext uri="{FF2B5EF4-FFF2-40B4-BE49-F238E27FC236}">
                <a16:creationId xmlns="" xmlns:a16="http://schemas.microsoft.com/office/drawing/2014/main" id="{1B20848A-888B-FC4D-A3F3-813AFF3EFDA7}"/>
              </a:ext>
            </a:extLst>
          </cdr:cNvPr>
          <cdr:cNvSpPr txBox="1"/>
        </cdr:nvSpPr>
        <cdr:spPr>
          <a:xfrm xmlns:a="http://schemas.openxmlformats.org/drawingml/2006/main">
            <a:off x="7078977" y="1792482"/>
            <a:ext cx="964331" cy="59335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1"/>
                </a:solidFill>
                <a:latin typeface="Lato"/>
              </a:rPr>
              <a:t>Top 1</a:t>
            </a:r>
            <a:r>
              <a:rPr lang="en-GB" sz="1400" baseline="0">
                <a:solidFill>
                  <a:schemeClr val="accent1"/>
                </a:solidFill>
                <a:latin typeface="Lato"/>
              </a:rPr>
              <a:t> %</a:t>
            </a:r>
            <a:endParaRPr lang="en-GB" sz="1400">
              <a:solidFill>
                <a:schemeClr val="accent1"/>
              </a:solidFill>
              <a:latin typeface="Lato"/>
            </a:endParaRPr>
          </a:p>
        </cdr:txBody>
      </cdr:sp>
      <cdr:sp macro="" textlink="">
        <cdr:nvSpPr>
          <cdr:cNvPr id="14" name="TextBox 1">
            <a:extLst xmlns:a="http://schemas.openxmlformats.org/drawingml/2006/main">
              <a:ext uri="{FF2B5EF4-FFF2-40B4-BE49-F238E27FC236}">
                <a16:creationId xmlns="" xmlns:a16="http://schemas.microsoft.com/office/drawing/2014/main" id="{F24E4CA2-511A-C24F-8878-DE36604733EC}"/>
              </a:ext>
            </a:extLst>
          </cdr:cNvPr>
          <cdr:cNvSpPr txBox="1"/>
        </cdr:nvSpPr>
        <cdr:spPr>
          <a:xfrm xmlns:a="http://schemas.openxmlformats.org/drawingml/2006/main">
            <a:off x="6631885" y="742554"/>
            <a:ext cx="1118613" cy="59334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aseline="0">
                <a:solidFill>
                  <a:schemeClr val="accent1"/>
                </a:solidFill>
                <a:latin typeface="Lato"/>
              </a:rPr>
              <a:t>Top 0.01 %</a:t>
            </a:r>
            <a:endParaRPr lang="en-GB" sz="1400">
              <a:solidFill>
                <a:schemeClr val="accent1"/>
              </a:solidFill>
              <a:latin typeface="Lato"/>
            </a:endParaRPr>
          </a:p>
        </cdr:txBody>
      </cdr:sp>
      <cdr:cxnSp macro="">
        <cdr:nvCxnSpPr>
          <cdr:cNvPr id="15" name="Straight Arrow Connector 14">
            <a:extLst xmlns:a="http://schemas.openxmlformats.org/drawingml/2006/main">
              <a:ext uri="{FF2B5EF4-FFF2-40B4-BE49-F238E27FC236}">
                <a16:creationId xmlns="" xmlns:a16="http://schemas.microsoft.com/office/drawing/2014/main" id="{BBFA8F53-9838-2445-AF10-0B4441FC705F}"/>
              </a:ext>
            </a:extLst>
          </cdr:cNvPr>
          <cdr:cNvCxnSpPr>
            <a:cxnSpLocks xmlns:a="http://schemas.openxmlformats.org/drawingml/2006/main"/>
          </cdr:cNvCxnSpPr>
        </cdr:nvCxnSpPr>
        <cdr:spPr>
          <a:xfrm xmlns:a="http://schemas.openxmlformats.org/drawingml/2006/main">
            <a:off x="7799369" y="1047349"/>
            <a:ext cx="977367" cy="0"/>
          </a:xfrm>
          <a:prstGeom xmlns:a="http://schemas.openxmlformats.org/drawingml/2006/main" prst="straightConnector1">
            <a:avLst/>
          </a:prstGeom>
          <a:ln xmlns:a="http://schemas.openxmlformats.org/drawingml/2006/main" w="15875">
            <a:solidFill>
              <a:schemeClr val="accent1"/>
            </a:solidFill>
            <a:tailEnd type="triangle" w="lg"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0.02482</cdr:x>
      <cdr:y>0.82207</cdr:y>
    </cdr:from>
    <cdr:to>
      <cdr:x>0.94823</cdr:x>
      <cdr:y>0.99772</cdr:y>
    </cdr:to>
    <cdr:sp macro="" textlink="">
      <cdr:nvSpPr>
        <cdr:cNvPr id="8" name="Text Box 1">
          <a:extLst xmlns:a="http://schemas.openxmlformats.org/drawingml/2006/main">
            <a:ext uri="{FF2B5EF4-FFF2-40B4-BE49-F238E27FC236}">
              <a16:creationId xmlns="" xmlns:a16="http://schemas.microsoft.com/office/drawing/2014/main" id="{B01502CB-251C-E543-BDD0-7864E198AD44}"/>
            </a:ext>
          </a:extLst>
        </cdr:cNvPr>
        <cdr:cNvSpPr txBox="1">
          <a:spLocks xmlns:a="http://schemas.openxmlformats.org/drawingml/2006/main" noChangeArrowheads="1"/>
        </cdr:cNvSpPr>
      </cdr:nvSpPr>
      <cdr:spPr bwMode="auto">
        <a:xfrm xmlns:a="http://schemas.openxmlformats.org/drawingml/2006/main">
          <a:off x="230778" y="4984897"/>
          <a:ext cx="8584885" cy="106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just" defTabSz="914400" rtl="0" eaLnBrk="1" fontAlgn="auto" latinLnBrk="0" hangingPunct="1">
            <a:lnSpc>
              <a:spcPct val="100000"/>
            </a:lnSpc>
            <a:spcBef>
              <a:spcPts val="0"/>
            </a:spcBef>
            <a:spcAft>
              <a:spcPts val="0"/>
            </a:spcAft>
            <a:buClrTx/>
            <a:buSzTx/>
            <a:buFontTx/>
            <a:buNone/>
            <a:tabLst/>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elaboration based on data from Morgan, M. “Falling Inequality vs Persistent Concentration: Reconciling Evidence from Surveys, Administrative Data and National Accounts in Brazil (1995-2016)”, WID.world Working Paper n. 2017/12, Version: October 2018 </a:t>
          </a:r>
          <a:r>
            <a:rPr lang="fr-FR" sz="1200">
              <a:effectLst/>
              <a:latin typeface="Arial" panose="020B0604020202020204" pitchFamily="34" charset="0"/>
              <a:ea typeface="+mn-ea"/>
              <a:cs typeface="Arial" panose="020B0604020202020204" pitchFamily="34" charset="0"/>
            </a:rPr>
            <a:t>(see</a:t>
          </a:r>
          <a:r>
            <a:rPr lang="fr-FR" sz="1200" baseline="0">
              <a:effectLst/>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income is before taxes but after pension transfers and social contributions</a:t>
          </a:r>
          <a:r>
            <a:rPr lang="fr-FR" sz="1200" baseline="0">
              <a:latin typeface="Arial" panose="020B0604020202020204" pitchFamily="34" charset="0"/>
              <a:ea typeface="+mn-ea"/>
              <a:cs typeface="Arial" panose="020B0604020202020204" pitchFamily="34" charset="0"/>
            </a:rPr>
            <a:t>.</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 xmlns:a16="http://schemas.microsoft.com/office/drawing/2014/main"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0.04395</cdr:x>
      <cdr:y>0.86881</cdr:y>
    </cdr:from>
    <cdr:to>
      <cdr:x>0.96744</cdr:x>
      <cdr:y>0.99779</cdr:y>
    </cdr:to>
    <cdr:sp macro="" textlink="">
      <cdr:nvSpPr>
        <cdr:cNvPr id="2" name="Text Box 1"/>
        <cdr:cNvSpPr txBox="1">
          <a:spLocks xmlns:a="http://schemas.openxmlformats.org/drawingml/2006/main" noChangeArrowheads="1"/>
        </cdr:cNvSpPr>
      </cdr:nvSpPr>
      <cdr:spPr bwMode="auto">
        <a:xfrm xmlns:a="http://schemas.openxmlformats.org/drawingml/2006/main">
          <a:off x="408618" y="5268279"/>
          <a:ext cx="8585628" cy="7821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bottom 50% earners voting PT and the share of top 50% earners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0.04511</cdr:x>
      <cdr:y>0.87102</cdr:y>
    </cdr:from>
    <cdr:to>
      <cdr:x>0.9686</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19978" y="5292720"/>
          <a:ext cx="8597763" cy="7837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primary-educated voters voting PT and the share of other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0.04908</cdr:x>
      <cdr:y>0.8695</cdr:y>
    </cdr:from>
    <cdr:to>
      <cdr:x>0.97257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55743" y="5273261"/>
          <a:ext cx="8575275" cy="7914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the Northeast region voting PT and the share voters living in other regions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0.04511</cdr:x>
      <cdr:y>0.87933</cdr:y>
    </cdr:from>
    <cdr:to>
      <cdr:x>0.9686</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418916" y="5332895"/>
          <a:ext cx="8575275" cy="731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(see wpid.world)</a:t>
          </a:r>
        </a:p>
        <a:p xmlns:a="http://schemas.openxmlformats.org/drawingml/2006/main">
          <a:pPr algn="just" rtl="0"/>
          <a:r>
            <a:rPr lang="fr-FR" sz="1200" baseline="0">
              <a:effectLst/>
              <a:latin typeface="Arial" panose="020B0604020202020204" pitchFamily="34" charset="0"/>
              <a:ea typeface="+mn-ea"/>
              <a:cs typeface="Arial" panose="020B0604020202020204" pitchFamily="34" charset="0"/>
            </a:rPr>
            <a:t>.</a:t>
          </a: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voters living in rural areas voting PT and the share urban areas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0.04412</cdr:x>
      <cdr:y>0.86422</cdr:y>
    </cdr:from>
    <cdr:to>
      <cdr:x>0.96761</cdr:x>
      <cdr:y>0.98713</cdr:y>
    </cdr:to>
    <cdr:sp macro="" textlink="">
      <cdr:nvSpPr>
        <cdr:cNvPr id="2" name="Text Box 1"/>
        <cdr:cNvSpPr txBox="1">
          <a:spLocks xmlns:a="http://schemas.openxmlformats.org/drawingml/2006/main" noChangeArrowheads="1"/>
        </cdr:cNvSpPr>
      </cdr:nvSpPr>
      <cdr:spPr bwMode="auto">
        <a:xfrm xmlns:a="http://schemas.openxmlformats.org/drawingml/2006/main">
          <a:off x="409713" y="5241235"/>
          <a:ext cx="8575275" cy="745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(see wpid.world)</a:t>
          </a:r>
          <a:r>
            <a:rPr lang="fr-FR" sz="1200" baseline="0">
              <a:effectLst/>
              <a:latin typeface="Arial" panose="020B0604020202020204" pitchFamily="34" charset="0"/>
              <a:ea typeface="+mn-ea"/>
              <a:cs typeface="Arial" panose="020B0604020202020204" pitchFamily="34" charset="0"/>
            </a:rPr>
            <a:t>.</a:t>
          </a:r>
          <a:endParaRPr lang="fr-FR" sz="1200" baseline="0">
            <a:latin typeface="Arial" panose="020B0604020202020204" pitchFamily="34" charset="0"/>
            <a:ea typeface="+mn-ea"/>
            <a:cs typeface="Arial" panose="020B0604020202020204" pitchFamily="34" charset="0"/>
          </a:endParaRPr>
        </a:p>
        <a:p xmlns:a="http://schemas.openxmlformats.org/drawingml/2006/main">
          <a:pPr algn="just" rtl="0"/>
          <a:r>
            <a:rPr lang="fr-FR" sz="1200" b="1" baseline="0">
              <a:latin typeface="Arial" panose="020B0604020202020204" pitchFamily="34" charset="0"/>
              <a:ea typeface="+mn-ea"/>
              <a:cs typeface="Arial" panose="020B0604020202020204" pitchFamily="34" charset="0"/>
            </a:rPr>
            <a:t>Note</a:t>
          </a:r>
          <a:r>
            <a:rPr lang="fr-FR" sz="1200" b="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difference between the share of self-declared non-white voters voting PT and the share of white voters voting PT in the second round of presidential elections, before and after controls.</a:t>
          </a:r>
          <a:endParaRPr lang="es-ES" sz="1200">
            <a:effectLst/>
            <a:latin typeface="Arial" panose="020B0604020202020204" pitchFamily="34" charset="0"/>
            <a:cs typeface="Arial" panose="020B0604020202020204" pitchFamily="34" charset="0"/>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0.05701</cdr:x>
      <cdr:y>0.89378</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0506"/>
          <a:ext cx="8575367" cy="6029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algn="just" rtl="0">
            <a:defRPr sz="1000"/>
          </a:pPr>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distribution of income groups by education level of the Brazilian adult population in 1989.</a:t>
          </a:r>
          <a:endParaRPr lang="en-US" sz="1200" b="0" i="0" u="none" strike="noStrike" baseline="0">
            <a:solidFill>
              <a:srgbClr val="000000"/>
            </a:solidFill>
            <a:latin typeface="Arial" panose="020B0604020202020204" pitchFamily="34" charset="0"/>
            <a:ea typeface="Arial"/>
            <a:cs typeface="Arial" panose="020B0604020202020204" pitchFamily="34" charset="0"/>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effectLst/>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distribution of income groups by education level of the Brazilian adult population in 2018.</a:t>
          </a:r>
          <a:endParaRPr lang="es-ES" sz="1200">
            <a:effectLst/>
            <a:latin typeface="Arial" panose="020B0604020202020204" pitchFamily="34" charset="0"/>
            <a:cs typeface="Arial" panose="020B0604020202020204" pitchFamily="34" charset="0"/>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a:t>
          </a:r>
          <a:r>
            <a:rPr lang="fr-FR" sz="1200" baseline="0">
              <a:latin typeface="Arial" panose="020B0604020202020204" pitchFamily="34" charset="0"/>
              <a:ea typeface="+mn-ea"/>
              <a:cs typeface="Arial" panose="020B0604020202020204" pitchFamily="34" charset="0"/>
            </a:rPr>
            <a:t> wpid.world).</a:t>
          </a:r>
        </a:p>
        <a:p xmlns:a="http://schemas.openxmlformats.org/drawingml/2006/main">
          <a:pPr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distribution of income groups by region in 1989.</a:t>
          </a:r>
          <a:endParaRPr lang="es-ES" sz="1200">
            <a:effectLst/>
            <a:latin typeface="Arial" panose="020B0604020202020204" pitchFamily="34" charset="0"/>
            <a:cs typeface="Arial" panose="020B0604020202020204" pitchFamily="34" charset="0"/>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200" b="1">
              <a:latin typeface="Arial" panose="020B0604020202020204" pitchFamily="34" charset="0"/>
              <a:ea typeface="+mn-ea"/>
              <a:cs typeface="Arial" panose="020B0604020202020204" pitchFamily="34" charset="0"/>
            </a:rPr>
            <a:t>Source</a:t>
          </a:r>
          <a:r>
            <a:rPr lang="fr-FR" sz="1200">
              <a:latin typeface="Arial" panose="020B0604020202020204" pitchFamily="34" charset="0"/>
              <a:ea typeface="+mn-ea"/>
              <a:cs typeface="Arial" panose="020B0604020202020204" pitchFamily="34" charset="0"/>
            </a:rPr>
            <a:t>: </a:t>
          </a:r>
          <a:r>
            <a:rPr lang="fr-FR" sz="1200">
              <a:effectLst/>
              <a:latin typeface="Arial" panose="020B0604020202020204" pitchFamily="34" charset="0"/>
              <a:ea typeface="+mn-ea"/>
              <a:cs typeface="Arial" panose="020B0604020202020204" pitchFamily="34" charset="0"/>
            </a:rPr>
            <a:t>authors'</a:t>
          </a:r>
          <a:r>
            <a:rPr lang="fr-FR" sz="1200" baseline="0">
              <a:effectLst/>
              <a:latin typeface="Arial" panose="020B0604020202020204" pitchFamily="34" charset="0"/>
              <a:ea typeface="+mn-ea"/>
              <a:cs typeface="Arial" panose="020B0604020202020204" pitchFamily="34" charset="0"/>
            </a:rPr>
            <a:t> computations using Brazilian political attitudes surveys </a:t>
          </a:r>
          <a:r>
            <a:rPr lang="fr-FR" sz="1200">
              <a:latin typeface="Arial" panose="020B0604020202020204" pitchFamily="34" charset="0"/>
              <a:ea typeface="+mn-ea"/>
              <a:cs typeface="Arial" panose="020B0604020202020204" pitchFamily="34" charset="0"/>
            </a:rPr>
            <a:t>(see wpid.world)</a:t>
          </a:r>
          <a:r>
            <a:rPr lang="fr-FR" sz="1200" baseline="0">
              <a:latin typeface="Arial" panose="020B0604020202020204" pitchFamily="34" charset="0"/>
              <a:ea typeface="+mn-ea"/>
              <a:cs typeface="Arial" panose="020B0604020202020204" pitchFamily="34" charset="0"/>
            </a:rPr>
            <a:t>.</a:t>
          </a:r>
        </a:p>
        <a:p xmlns:a="http://schemas.openxmlformats.org/drawingml/2006/main">
          <a:pPr rtl="0"/>
          <a:r>
            <a:rPr lang="fr-FR" sz="1200" b="1" baseline="0">
              <a:latin typeface="Arial" panose="020B0604020202020204" pitchFamily="34" charset="0"/>
              <a:ea typeface="+mn-ea"/>
              <a:cs typeface="Arial" panose="020B0604020202020204" pitchFamily="34" charset="0"/>
            </a:rPr>
            <a:t>Note</a:t>
          </a:r>
          <a:r>
            <a:rPr lang="fr-FR" sz="1200" baseline="0">
              <a:latin typeface="Arial" panose="020B0604020202020204" pitchFamily="34" charset="0"/>
              <a:ea typeface="+mn-ea"/>
              <a:cs typeface="Arial" panose="020B0604020202020204" pitchFamily="34" charset="0"/>
            </a:rPr>
            <a:t>: </a:t>
          </a:r>
          <a:r>
            <a:rPr lang="fr-FR" sz="1200" baseline="0">
              <a:effectLst/>
              <a:latin typeface="Arial" panose="020B0604020202020204" pitchFamily="34" charset="0"/>
              <a:ea typeface="+mn-ea"/>
              <a:cs typeface="Arial" panose="020B0604020202020204" pitchFamily="34" charset="0"/>
            </a:rPr>
            <a:t>the figure shows the distribution of income groups by region in 2018.</a:t>
          </a:r>
          <a:endParaRPr lang="es-ES" sz="1200">
            <a:effectLst/>
            <a:latin typeface="Arial" panose="020B0604020202020204" pitchFamily="34" charset="0"/>
            <a:cs typeface="Arial" panose="020B0604020202020204" pitchFamily="34" charset="0"/>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 xmlns:a16="http://schemas.microsoft.com/office/drawing/2014/main"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idea.int/" TargetMode="External"/><Relationship Id="rId1" Type="http://schemas.openxmlformats.org/officeDocument/2006/relationships/hyperlink" Target="https://www.idea.int/"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56"/>
  <sheetViews>
    <sheetView tabSelected="1" zoomScale="90" zoomScaleNormal="90" zoomScalePageLayoutView="90" workbookViewId="0">
      <selection sqref="A1:B1"/>
    </sheetView>
  </sheetViews>
  <sheetFormatPr baseColWidth="10" defaultColWidth="9.69921875" defaultRowHeight="13.8" x14ac:dyDescent="0.25"/>
  <cols>
    <col min="1" max="1" width="20.69921875" style="105" customWidth="1"/>
    <col min="2" max="2" width="83.69921875" style="98" customWidth="1"/>
    <col min="3" max="3" width="5.69921875" style="98" customWidth="1"/>
    <col min="4" max="16384" width="9.69921875" style="98"/>
  </cols>
  <sheetData>
    <row r="1" spans="1:2" ht="63" customHeight="1" thickBot="1" x14ac:dyDescent="0.3">
      <c r="A1" s="115" t="s">
        <v>420</v>
      </c>
      <c r="B1" s="116"/>
    </row>
    <row r="2" spans="1:2" ht="14.4" thickBot="1" x14ac:dyDescent="0.3">
      <c r="A2" s="117" t="s">
        <v>296</v>
      </c>
      <c r="B2" s="118"/>
    </row>
    <row r="3" spans="1:2" x14ac:dyDescent="0.25">
      <c r="A3" s="99" t="s">
        <v>297</v>
      </c>
      <c r="B3" s="100" t="s">
        <v>298</v>
      </c>
    </row>
    <row r="4" spans="1:2" x14ac:dyDescent="0.25">
      <c r="A4" s="101" t="s">
        <v>299</v>
      </c>
      <c r="B4" s="102" t="s">
        <v>422</v>
      </c>
    </row>
    <row r="5" spans="1:2" x14ac:dyDescent="0.25">
      <c r="A5" s="101" t="s">
        <v>300</v>
      </c>
      <c r="B5" s="102" t="s">
        <v>423</v>
      </c>
    </row>
    <row r="6" spans="1:2" x14ac:dyDescent="0.25">
      <c r="A6" s="101" t="s">
        <v>302</v>
      </c>
      <c r="B6" s="102" t="s">
        <v>424</v>
      </c>
    </row>
    <row r="7" spans="1:2" x14ac:dyDescent="0.25">
      <c r="A7" s="101" t="s">
        <v>304</v>
      </c>
      <c r="B7" s="102" t="s">
        <v>428</v>
      </c>
    </row>
    <row r="8" spans="1:2" x14ac:dyDescent="0.25">
      <c r="A8" s="101" t="s">
        <v>306</v>
      </c>
      <c r="B8" s="102" t="s">
        <v>427</v>
      </c>
    </row>
    <row r="9" spans="1:2" x14ac:dyDescent="0.25">
      <c r="A9" s="101" t="s">
        <v>307</v>
      </c>
      <c r="B9" s="102" t="s">
        <v>425</v>
      </c>
    </row>
    <row r="10" spans="1:2" x14ac:dyDescent="0.25">
      <c r="A10" s="101" t="s">
        <v>308</v>
      </c>
      <c r="B10" s="102" t="s">
        <v>429</v>
      </c>
    </row>
    <row r="11" spans="1:2" x14ac:dyDescent="0.25">
      <c r="A11" s="101" t="s">
        <v>310</v>
      </c>
      <c r="B11" s="102" t="s">
        <v>430</v>
      </c>
    </row>
    <row r="12" spans="1:2" x14ac:dyDescent="0.25">
      <c r="A12" s="101" t="s">
        <v>312</v>
      </c>
      <c r="B12" s="102" t="s">
        <v>431</v>
      </c>
    </row>
    <row r="13" spans="1:2" x14ac:dyDescent="0.25">
      <c r="A13" s="101" t="s">
        <v>313</v>
      </c>
      <c r="B13" s="102" t="s">
        <v>426</v>
      </c>
    </row>
    <row r="14" spans="1:2" ht="14.4" thickBot="1" x14ac:dyDescent="0.3">
      <c r="A14" s="101" t="s">
        <v>314</v>
      </c>
      <c r="B14" s="102" t="s">
        <v>315</v>
      </c>
    </row>
    <row r="15" spans="1:2" ht="14.4" thickBot="1" x14ac:dyDescent="0.3">
      <c r="A15" s="119" t="s">
        <v>316</v>
      </c>
      <c r="B15" s="120"/>
    </row>
    <row r="16" spans="1:2" x14ac:dyDescent="0.25">
      <c r="A16" s="108" t="s">
        <v>317</v>
      </c>
      <c r="B16" s="109" t="s">
        <v>433</v>
      </c>
    </row>
    <row r="17" spans="1:2" x14ac:dyDescent="0.25">
      <c r="A17" s="108" t="s">
        <v>318</v>
      </c>
      <c r="B17" s="109" t="s">
        <v>432</v>
      </c>
    </row>
    <row r="18" spans="1:2" x14ac:dyDescent="0.25">
      <c r="A18" s="108" t="s">
        <v>319</v>
      </c>
      <c r="B18" s="109" t="s">
        <v>320</v>
      </c>
    </row>
    <row r="19" spans="1:2" x14ac:dyDescent="0.25">
      <c r="A19" s="108" t="s">
        <v>321</v>
      </c>
      <c r="B19" s="109" t="s">
        <v>322</v>
      </c>
    </row>
    <row r="20" spans="1:2" x14ac:dyDescent="0.25">
      <c r="A20" s="108" t="s">
        <v>323</v>
      </c>
      <c r="B20" s="109" t="s">
        <v>324</v>
      </c>
    </row>
    <row r="21" spans="1:2" x14ac:dyDescent="0.25">
      <c r="A21" s="108" t="s">
        <v>325</v>
      </c>
      <c r="B21" s="109" t="s">
        <v>326</v>
      </c>
    </row>
    <row r="22" spans="1:2" x14ac:dyDescent="0.25">
      <c r="A22" s="108" t="s">
        <v>327</v>
      </c>
      <c r="B22" s="109" t="s">
        <v>328</v>
      </c>
    </row>
    <row r="23" spans="1:2" x14ac:dyDescent="0.25">
      <c r="A23" s="108" t="s">
        <v>329</v>
      </c>
      <c r="B23" s="109" t="s">
        <v>434</v>
      </c>
    </row>
    <row r="24" spans="1:2" x14ac:dyDescent="0.25">
      <c r="A24" s="108" t="s">
        <v>330</v>
      </c>
      <c r="B24" s="109" t="s">
        <v>331</v>
      </c>
    </row>
    <row r="25" spans="1:2" x14ac:dyDescent="0.25">
      <c r="A25" s="108" t="s">
        <v>332</v>
      </c>
      <c r="B25" s="109" t="s">
        <v>333</v>
      </c>
    </row>
    <row r="26" spans="1:2" x14ac:dyDescent="0.25">
      <c r="A26" s="108" t="s">
        <v>334</v>
      </c>
      <c r="B26" s="109" t="s">
        <v>335</v>
      </c>
    </row>
    <row r="27" spans="1:2" x14ac:dyDescent="0.25">
      <c r="A27" s="108" t="s">
        <v>336</v>
      </c>
      <c r="B27" s="109" t="s">
        <v>337</v>
      </c>
    </row>
    <row r="28" spans="1:2" x14ac:dyDescent="0.25">
      <c r="A28" s="108" t="s">
        <v>338</v>
      </c>
      <c r="B28" s="109" t="s">
        <v>339</v>
      </c>
    </row>
    <row r="29" spans="1:2" x14ac:dyDescent="0.25">
      <c r="A29" s="108" t="s">
        <v>340</v>
      </c>
      <c r="B29" s="109" t="s">
        <v>341</v>
      </c>
    </row>
    <row r="30" spans="1:2" x14ac:dyDescent="0.25">
      <c r="A30" s="108" t="s">
        <v>342</v>
      </c>
      <c r="B30" s="109" t="s">
        <v>343</v>
      </c>
    </row>
    <row r="31" spans="1:2" x14ac:dyDescent="0.25">
      <c r="A31" s="108" t="s">
        <v>344</v>
      </c>
      <c r="B31" s="109" t="s">
        <v>345</v>
      </c>
    </row>
    <row r="32" spans="1:2" x14ac:dyDescent="0.25">
      <c r="A32" s="108" t="s">
        <v>346</v>
      </c>
      <c r="B32" s="109" t="s">
        <v>305</v>
      </c>
    </row>
    <row r="33" spans="1:2" x14ac:dyDescent="0.25">
      <c r="A33" s="108" t="s">
        <v>347</v>
      </c>
      <c r="B33" s="109" t="s">
        <v>348</v>
      </c>
    </row>
    <row r="34" spans="1:2" x14ac:dyDescent="0.25">
      <c r="A34" s="108" t="s">
        <v>349</v>
      </c>
      <c r="B34" s="109" t="s">
        <v>309</v>
      </c>
    </row>
    <row r="35" spans="1:2" x14ac:dyDescent="0.25">
      <c r="A35" s="108" t="s">
        <v>350</v>
      </c>
      <c r="B35" s="109" t="s">
        <v>311</v>
      </c>
    </row>
    <row r="36" spans="1:2" x14ac:dyDescent="0.25">
      <c r="A36" s="108" t="s">
        <v>351</v>
      </c>
      <c r="B36" s="109" t="s">
        <v>421</v>
      </c>
    </row>
    <row r="37" spans="1:2" x14ac:dyDescent="0.25">
      <c r="A37" s="108" t="s">
        <v>352</v>
      </c>
      <c r="B37" s="109" t="s">
        <v>353</v>
      </c>
    </row>
    <row r="38" spans="1:2" x14ac:dyDescent="0.25">
      <c r="A38" s="108" t="s">
        <v>354</v>
      </c>
      <c r="B38" s="109" t="s">
        <v>355</v>
      </c>
    </row>
    <row r="39" spans="1:2" x14ac:dyDescent="0.25">
      <c r="A39" s="108" t="s">
        <v>356</v>
      </c>
      <c r="B39" s="109" t="s">
        <v>357</v>
      </c>
    </row>
    <row r="40" spans="1:2" ht="14.4" thickBot="1" x14ac:dyDescent="0.3">
      <c r="A40" s="108" t="s">
        <v>358</v>
      </c>
      <c r="B40" s="109" t="s">
        <v>359</v>
      </c>
    </row>
    <row r="41" spans="1:2" ht="14.4" thickBot="1" x14ac:dyDescent="0.3">
      <c r="A41" s="121" t="s">
        <v>360</v>
      </c>
      <c r="B41" s="122"/>
    </row>
    <row r="42" spans="1:2" x14ac:dyDescent="0.25">
      <c r="A42" s="110" t="s">
        <v>361</v>
      </c>
      <c r="B42" s="111" t="s">
        <v>362</v>
      </c>
    </row>
    <row r="43" spans="1:2" x14ac:dyDescent="0.25">
      <c r="A43" s="110" t="s">
        <v>363</v>
      </c>
      <c r="B43" s="111" t="s">
        <v>364</v>
      </c>
    </row>
    <row r="44" spans="1:2" x14ac:dyDescent="0.25">
      <c r="A44" s="110" t="s">
        <v>365</v>
      </c>
      <c r="B44" s="111" t="s">
        <v>366</v>
      </c>
    </row>
    <row r="45" spans="1:2" x14ac:dyDescent="0.25">
      <c r="A45" s="110" t="s">
        <v>367</v>
      </c>
      <c r="B45" s="111" t="s">
        <v>368</v>
      </c>
    </row>
    <row r="46" spans="1:2" x14ac:dyDescent="0.25">
      <c r="A46" s="110" t="s">
        <v>369</v>
      </c>
      <c r="B46" s="111" t="s">
        <v>370</v>
      </c>
    </row>
    <row r="47" spans="1:2" x14ac:dyDescent="0.25">
      <c r="A47" s="110" t="s">
        <v>371</v>
      </c>
      <c r="B47" s="111" t="s">
        <v>372</v>
      </c>
    </row>
    <row r="48" spans="1:2" ht="14.4" thickBot="1" x14ac:dyDescent="0.3">
      <c r="A48" s="112" t="s">
        <v>373</v>
      </c>
      <c r="B48" s="113" t="s">
        <v>374</v>
      </c>
    </row>
    <row r="49" spans="1:2" ht="14.4" thickBot="1" x14ac:dyDescent="0.3">
      <c r="A49" s="123" t="s">
        <v>375</v>
      </c>
      <c r="B49" s="124"/>
    </row>
    <row r="50" spans="1:2" x14ac:dyDescent="0.25">
      <c r="A50" s="103" t="s">
        <v>376</v>
      </c>
      <c r="B50" s="104" t="s">
        <v>303</v>
      </c>
    </row>
    <row r="51" spans="1:2" x14ac:dyDescent="0.25">
      <c r="A51" s="103" t="s">
        <v>377</v>
      </c>
      <c r="B51" s="104" t="s">
        <v>378</v>
      </c>
    </row>
    <row r="52" spans="1:2" x14ac:dyDescent="0.25">
      <c r="A52" s="103" t="s">
        <v>379</v>
      </c>
      <c r="B52" s="104" t="s">
        <v>301</v>
      </c>
    </row>
    <row r="53" spans="1:2" x14ac:dyDescent="0.25">
      <c r="A53" s="103" t="s">
        <v>380</v>
      </c>
      <c r="B53" s="104" t="s">
        <v>381</v>
      </c>
    </row>
    <row r="54" spans="1:2" x14ac:dyDescent="0.25">
      <c r="A54" s="103" t="s">
        <v>382</v>
      </c>
      <c r="B54" s="104" t="s">
        <v>337</v>
      </c>
    </row>
    <row r="55" spans="1:2" x14ac:dyDescent="0.25">
      <c r="A55" s="103" t="s">
        <v>383</v>
      </c>
      <c r="B55" s="104" t="s">
        <v>384</v>
      </c>
    </row>
    <row r="56" spans="1:2" ht="14.4" thickBot="1" x14ac:dyDescent="0.3">
      <c r="A56" s="106" t="s">
        <v>385</v>
      </c>
      <c r="B56" s="107" t="s">
        <v>386</v>
      </c>
    </row>
  </sheetData>
  <mergeCells count="5">
    <mergeCell ref="A1:B1"/>
    <mergeCell ref="A2:B2"/>
    <mergeCell ref="A15:B15"/>
    <mergeCell ref="A41:B41"/>
    <mergeCell ref="A49:B49"/>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1"/>
  </sheetPr>
  <dimension ref="A1:C93"/>
  <sheetViews>
    <sheetView topLeftCell="A2" workbookViewId="0">
      <selection activeCell="Q43" sqref="Q43"/>
    </sheetView>
  </sheetViews>
  <sheetFormatPr baseColWidth="10" defaultColWidth="11" defaultRowHeight="15.6" x14ac:dyDescent="0.3"/>
  <sheetData>
    <row r="1" spans="1:3" x14ac:dyDescent="0.3">
      <c r="A1" t="s">
        <v>160</v>
      </c>
      <c r="B1" t="s">
        <v>161</v>
      </c>
      <c r="C1" t="s">
        <v>162</v>
      </c>
    </row>
    <row r="2" spans="1:3" x14ac:dyDescent="0.3">
      <c r="A2">
        <v>10</v>
      </c>
      <c r="B2">
        <v>0.14452740162216449</v>
      </c>
      <c r="C2">
        <v>0.17949721791627682</v>
      </c>
    </row>
    <row r="3" spans="1:3" x14ac:dyDescent="0.3">
      <c r="A3">
        <v>11</v>
      </c>
      <c r="B3">
        <v>0.1800033793174951</v>
      </c>
      <c r="C3">
        <v>0.17949721791627682</v>
      </c>
    </row>
    <row r="4" spans="1:3" x14ac:dyDescent="0.3">
      <c r="A4">
        <v>12</v>
      </c>
      <c r="B4">
        <v>0.2222815662754698</v>
      </c>
      <c r="C4">
        <v>0.17949721791627682</v>
      </c>
    </row>
    <row r="5" spans="1:3" x14ac:dyDescent="0.3">
      <c r="A5">
        <v>13</v>
      </c>
      <c r="B5">
        <v>0.24731685688589344</v>
      </c>
      <c r="C5">
        <v>0.17949721791627682</v>
      </c>
    </row>
    <row r="6" spans="1:3" x14ac:dyDescent="0.3">
      <c r="A6">
        <v>14</v>
      </c>
      <c r="B6">
        <v>0.31302746789115043</v>
      </c>
      <c r="C6">
        <v>0.17949721791627682</v>
      </c>
    </row>
    <row r="7" spans="1:3" x14ac:dyDescent="0.3">
      <c r="A7">
        <v>15</v>
      </c>
      <c r="B7">
        <v>0.32625726327397842</v>
      </c>
      <c r="C7">
        <v>0.17949721791627682</v>
      </c>
    </row>
    <row r="8" spans="1:3" x14ac:dyDescent="0.3">
      <c r="A8">
        <v>16</v>
      </c>
      <c r="B8">
        <v>0.31386197454882669</v>
      </c>
      <c r="C8">
        <v>0.17949721791627682</v>
      </c>
    </row>
    <row r="9" spans="1:3" x14ac:dyDescent="0.3">
      <c r="A9">
        <v>17</v>
      </c>
      <c r="B9">
        <v>0.3344317488929609</v>
      </c>
      <c r="C9">
        <v>0.17949721791627682</v>
      </c>
    </row>
    <row r="10" spans="1:3" x14ac:dyDescent="0.3">
      <c r="A10">
        <v>18</v>
      </c>
      <c r="B10">
        <v>0.3378137792029412</v>
      </c>
      <c r="C10">
        <v>0.17949721791627682</v>
      </c>
    </row>
    <row r="11" spans="1:3" x14ac:dyDescent="0.3">
      <c r="A11">
        <v>19</v>
      </c>
      <c r="B11">
        <v>0.34027465209433094</v>
      </c>
      <c r="C11">
        <v>0.17949721791627682</v>
      </c>
    </row>
    <row r="12" spans="1:3" x14ac:dyDescent="0.3">
      <c r="A12">
        <v>20</v>
      </c>
      <c r="B12">
        <v>0.35712027420551906</v>
      </c>
      <c r="C12">
        <v>0.17949721791627682</v>
      </c>
    </row>
    <row r="13" spans="1:3" x14ac:dyDescent="0.3">
      <c r="A13">
        <v>21</v>
      </c>
      <c r="B13">
        <v>0.37030470800782211</v>
      </c>
      <c r="C13">
        <v>0.17949721791627682</v>
      </c>
    </row>
    <row r="14" spans="1:3" x14ac:dyDescent="0.3">
      <c r="A14">
        <v>22</v>
      </c>
      <c r="B14">
        <v>0.37380206440232899</v>
      </c>
      <c r="C14">
        <v>0.17949721791627682</v>
      </c>
    </row>
    <row r="15" spans="1:3" x14ac:dyDescent="0.3">
      <c r="A15">
        <v>23</v>
      </c>
      <c r="B15">
        <v>0.36318663845000598</v>
      </c>
      <c r="C15">
        <v>0.17949721791627682</v>
      </c>
    </row>
    <row r="16" spans="1:3" x14ac:dyDescent="0.3">
      <c r="A16">
        <v>24</v>
      </c>
      <c r="B16">
        <v>0.35787602513280659</v>
      </c>
      <c r="C16">
        <v>0.17949721791627682</v>
      </c>
    </row>
    <row r="17" spans="1:3" x14ac:dyDescent="0.3">
      <c r="A17">
        <v>25</v>
      </c>
      <c r="B17">
        <v>0.3556167779934758</v>
      </c>
      <c r="C17">
        <v>0.17949721791627682</v>
      </c>
    </row>
    <row r="18" spans="1:3" x14ac:dyDescent="0.3">
      <c r="A18">
        <v>26</v>
      </c>
      <c r="B18">
        <v>0.3529739290092897</v>
      </c>
      <c r="C18">
        <v>0.17949721791627682</v>
      </c>
    </row>
    <row r="19" spans="1:3" x14ac:dyDescent="0.3">
      <c r="A19">
        <v>27</v>
      </c>
      <c r="B19">
        <v>0.35999718393193514</v>
      </c>
      <c r="C19">
        <v>0.17949721791627682</v>
      </c>
    </row>
    <row r="20" spans="1:3" x14ac:dyDescent="0.3">
      <c r="A20">
        <v>28</v>
      </c>
      <c r="B20">
        <v>0.3577170179355047</v>
      </c>
      <c r="C20">
        <v>0.17949721791627682</v>
      </c>
    </row>
    <row r="21" spans="1:3" x14ac:dyDescent="0.3">
      <c r="A21">
        <v>29</v>
      </c>
      <c r="B21">
        <v>0.34761811726611969</v>
      </c>
      <c r="C21">
        <v>0.17949721791627682</v>
      </c>
    </row>
    <row r="22" spans="1:3" x14ac:dyDescent="0.3">
      <c r="A22">
        <v>30</v>
      </c>
      <c r="B22">
        <v>0.35618705404332962</v>
      </c>
      <c r="C22">
        <v>0.17949721791627682</v>
      </c>
    </row>
    <row r="23" spans="1:3" x14ac:dyDescent="0.3">
      <c r="A23">
        <v>31</v>
      </c>
      <c r="B23">
        <v>0.35556092542469764</v>
      </c>
      <c r="C23">
        <v>0.17949721791627682</v>
      </c>
    </row>
    <row r="24" spans="1:3" x14ac:dyDescent="0.3">
      <c r="A24">
        <v>32</v>
      </c>
      <c r="B24">
        <v>0.35463288094611078</v>
      </c>
      <c r="C24">
        <v>0.17949721791627682</v>
      </c>
    </row>
    <row r="25" spans="1:3" x14ac:dyDescent="0.3">
      <c r="A25">
        <v>33</v>
      </c>
      <c r="B25">
        <v>0.3515493054409935</v>
      </c>
      <c r="C25">
        <v>0.17949721791627682</v>
      </c>
    </row>
    <row r="26" spans="1:3" x14ac:dyDescent="0.3">
      <c r="A26">
        <v>34</v>
      </c>
      <c r="B26">
        <v>0.34669945618415743</v>
      </c>
      <c r="C26">
        <v>0.17949721791627682</v>
      </c>
    </row>
    <row r="27" spans="1:3" x14ac:dyDescent="0.3">
      <c r="A27">
        <v>35</v>
      </c>
      <c r="B27">
        <v>0.34051923905501469</v>
      </c>
      <c r="C27">
        <v>0.17949721791627682</v>
      </c>
    </row>
    <row r="28" spans="1:3" x14ac:dyDescent="0.3">
      <c r="A28">
        <v>36</v>
      </c>
      <c r="B28">
        <v>0.33525065784290597</v>
      </c>
      <c r="C28">
        <v>0.17949721791627682</v>
      </c>
    </row>
    <row r="29" spans="1:3" x14ac:dyDescent="0.3">
      <c r="A29">
        <v>37</v>
      </c>
      <c r="B29">
        <v>0.33209236431274208</v>
      </c>
      <c r="C29">
        <v>0.17949721791627682</v>
      </c>
    </row>
    <row r="30" spans="1:3" x14ac:dyDescent="0.3">
      <c r="A30">
        <v>38</v>
      </c>
      <c r="B30">
        <v>0.33301480817324314</v>
      </c>
      <c r="C30">
        <v>0.17949721791627682</v>
      </c>
    </row>
    <row r="31" spans="1:3" x14ac:dyDescent="0.3">
      <c r="A31">
        <v>39</v>
      </c>
      <c r="B31">
        <v>0.3282719111356871</v>
      </c>
      <c r="C31">
        <v>0.17949721791627682</v>
      </c>
    </row>
    <row r="32" spans="1:3" x14ac:dyDescent="0.3">
      <c r="A32">
        <v>40</v>
      </c>
      <c r="B32">
        <v>0.3331827849946003</v>
      </c>
      <c r="C32">
        <v>0.17949721791627682</v>
      </c>
    </row>
    <row r="33" spans="1:3" x14ac:dyDescent="0.3">
      <c r="A33">
        <v>41</v>
      </c>
      <c r="B33">
        <v>0.32976947710456916</v>
      </c>
      <c r="C33">
        <v>0.17949721791627682</v>
      </c>
    </row>
    <row r="34" spans="1:3" x14ac:dyDescent="0.3">
      <c r="A34">
        <v>42</v>
      </c>
      <c r="B34">
        <v>0.32285134269651211</v>
      </c>
      <c r="C34">
        <v>0.17949721791627682</v>
      </c>
    </row>
    <row r="35" spans="1:3" x14ac:dyDescent="0.3">
      <c r="A35">
        <v>43</v>
      </c>
      <c r="B35">
        <v>0.3188863540502398</v>
      </c>
      <c r="C35">
        <v>0.17949721791627682</v>
      </c>
    </row>
    <row r="36" spans="1:3" x14ac:dyDescent="0.3">
      <c r="A36">
        <v>44</v>
      </c>
      <c r="B36">
        <v>0.31564578935278109</v>
      </c>
      <c r="C36">
        <v>0.17949721791627682</v>
      </c>
    </row>
    <row r="37" spans="1:3" x14ac:dyDescent="0.3">
      <c r="A37">
        <v>45</v>
      </c>
      <c r="B37">
        <v>0.31857926464860875</v>
      </c>
      <c r="C37">
        <v>0.17949721791627682</v>
      </c>
    </row>
    <row r="38" spans="1:3" x14ac:dyDescent="0.3">
      <c r="A38">
        <v>46</v>
      </c>
      <c r="B38">
        <v>0.31505186860517131</v>
      </c>
      <c r="C38">
        <v>0.17949721791627682</v>
      </c>
    </row>
    <row r="39" spans="1:3" x14ac:dyDescent="0.3">
      <c r="A39">
        <v>47</v>
      </c>
      <c r="B39">
        <v>0.31058879580552601</v>
      </c>
      <c r="C39">
        <v>0.17949721791627682</v>
      </c>
    </row>
    <row r="40" spans="1:3" x14ac:dyDescent="0.3">
      <c r="A40">
        <v>48</v>
      </c>
      <c r="B40">
        <v>0.30800577055183043</v>
      </c>
      <c r="C40">
        <v>0.17949721791627682</v>
      </c>
    </row>
    <row r="41" spans="1:3" x14ac:dyDescent="0.3">
      <c r="A41">
        <v>49</v>
      </c>
      <c r="B41">
        <v>0.31157280184672898</v>
      </c>
      <c r="C41">
        <v>0.17949721791627682</v>
      </c>
    </row>
    <row r="42" spans="1:3" x14ac:dyDescent="0.3">
      <c r="A42">
        <v>50</v>
      </c>
      <c r="B42">
        <v>0.31241318128833351</v>
      </c>
      <c r="C42">
        <v>0.17949721791627682</v>
      </c>
    </row>
    <row r="43" spans="1:3" x14ac:dyDescent="0.3">
      <c r="A43">
        <v>51</v>
      </c>
      <c r="B43">
        <v>0.30993605754180642</v>
      </c>
      <c r="C43">
        <v>0.17949721791627682</v>
      </c>
    </row>
    <row r="44" spans="1:3" x14ac:dyDescent="0.3">
      <c r="A44">
        <v>52</v>
      </c>
      <c r="B44">
        <v>0.30521183913574479</v>
      </c>
      <c r="C44">
        <v>0.17949721791627682</v>
      </c>
    </row>
    <row r="45" spans="1:3" x14ac:dyDescent="0.3">
      <c r="A45">
        <v>53</v>
      </c>
      <c r="B45">
        <v>0.29855506226331485</v>
      </c>
      <c r="C45">
        <v>0.17949721791627682</v>
      </c>
    </row>
    <row r="46" spans="1:3" x14ac:dyDescent="0.3">
      <c r="A46">
        <v>54</v>
      </c>
      <c r="B46">
        <v>0.29413986384575685</v>
      </c>
      <c r="C46">
        <v>0.17949721791627682</v>
      </c>
    </row>
    <row r="47" spans="1:3" x14ac:dyDescent="0.3">
      <c r="A47">
        <v>55</v>
      </c>
      <c r="B47">
        <v>0.28848472121230984</v>
      </c>
      <c r="C47">
        <v>0.17949721791627682</v>
      </c>
    </row>
    <row r="48" spans="1:3" x14ac:dyDescent="0.3">
      <c r="A48">
        <v>56</v>
      </c>
      <c r="B48">
        <v>0.2852991259856934</v>
      </c>
      <c r="C48">
        <v>0.17949721791627682</v>
      </c>
    </row>
    <row r="49" spans="1:3" x14ac:dyDescent="0.3">
      <c r="A49">
        <v>57</v>
      </c>
      <c r="B49">
        <v>0.27960558314069028</v>
      </c>
      <c r="C49">
        <v>0.17949721791627682</v>
      </c>
    </row>
    <row r="50" spans="1:3" x14ac:dyDescent="0.3">
      <c r="A50">
        <v>58</v>
      </c>
      <c r="B50">
        <v>0.27367509280368063</v>
      </c>
      <c r="C50">
        <v>0.17949721791627682</v>
      </c>
    </row>
    <row r="51" spans="1:3" x14ac:dyDescent="0.3">
      <c r="A51">
        <v>59</v>
      </c>
      <c r="B51">
        <v>0.27023471476006766</v>
      </c>
      <c r="C51">
        <v>0.17949721791627682</v>
      </c>
    </row>
    <row r="52" spans="1:3" x14ac:dyDescent="0.3">
      <c r="A52">
        <v>60</v>
      </c>
      <c r="B52">
        <v>0.26312939379249345</v>
      </c>
      <c r="C52">
        <v>0.17949721791627682</v>
      </c>
    </row>
    <row r="53" spans="1:3" x14ac:dyDescent="0.3">
      <c r="A53">
        <v>61</v>
      </c>
      <c r="B53">
        <v>0.25268984335019185</v>
      </c>
      <c r="C53">
        <v>0.17949721791627682</v>
      </c>
    </row>
    <row r="54" spans="1:3" x14ac:dyDescent="0.3">
      <c r="A54">
        <v>62</v>
      </c>
      <c r="B54">
        <v>0.24107856849414902</v>
      </c>
      <c r="C54">
        <v>0.17949721791627682</v>
      </c>
    </row>
    <row r="55" spans="1:3" x14ac:dyDescent="0.3">
      <c r="A55">
        <v>63</v>
      </c>
      <c r="B55">
        <v>0.23247834642002863</v>
      </c>
      <c r="C55">
        <v>0.17949721791627682</v>
      </c>
    </row>
    <row r="56" spans="1:3" x14ac:dyDescent="0.3">
      <c r="A56">
        <v>64</v>
      </c>
      <c r="B56">
        <v>0.22912854451060444</v>
      </c>
      <c r="C56">
        <v>0.17949721791627682</v>
      </c>
    </row>
    <row r="57" spans="1:3" x14ac:dyDescent="0.3">
      <c r="A57">
        <v>65</v>
      </c>
      <c r="B57">
        <v>0.21984825035644601</v>
      </c>
      <c r="C57">
        <v>0.17949721791627682</v>
      </c>
    </row>
    <row r="58" spans="1:3" x14ac:dyDescent="0.3">
      <c r="A58">
        <v>66</v>
      </c>
      <c r="B58">
        <v>0.21295646127750167</v>
      </c>
      <c r="C58">
        <v>0.17949721791627682</v>
      </c>
    </row>
    <row r="59" spans="1:3" x14ac:dyDescent="0.3">
      <c r="A59">
        <v>67</v>
      </c>
      <c r="B59">
        <v>0.20223860693930856</v>
      </c>
      <c r="C59">
        <v>0.17949721791627682</v>
      </c>
    </row>
    <row r="60" spans="1:3" x14ac:dyDescent="0.3">
      <c r="A60">
        <v>68</v>
      </c>
      <c r="B60">
        <v>0.19406189626496317</v>
      </c>
      <c r="C60">
        <v>0.17949721791627682</v>
      </c>
    </row>
    <row r="61" spans="1:3" x14ac:dyDescent="0.3">
      <c r="A61">
        <v>69</v>
      </c>
      <c r="B61">
        <v>0.18713603267247847</v>
      </c>
      <c r="C61">
        <v>0.17949721791627682</v>
      </c>
    </row>
    <row r="62" spans="1:3" x14ac:dyDescent="0.3">
      <c r="A62">
        <v>70</v>
      </c>
      <c r="B62">
        <v>0.17723301230885327</v>
      </c>
      <c r="C62">
        <v>0.17949721791627682</v>
      </c>
    </row>
    <row r="63" spans="1:3" x14ac:dyDescent="0.3">
      <c r="A63">
        <v>71</v>
      </c>
      <c r="B63">
        <v>0.16345936769495228</v>
      </c>
      <c r="C63">
        <v>0.17949721791627682</v>
      </c>
    </row>
    <row r="64" spans="1:3" x14ac:dyDescent="0.3">
      <c r="A64">
        <v>72</v>
      </c>
      <c r="B64">
        <v>0.15009652282540364</v>
      </c>
      <c r="C64">
        <v>0.17949721791627682</v>
      </c>
    </row>
    <row r="65" spans="1:3" x14ac:dyDescent="0.3">
      <c r="A65">
        <v>73</v>
      </c>
      <c r="B65">
        <v>0.14401304844250551</v>
      </c>
      <c r="C65">
        <v>0.17949721791627682</v>
      </c>
    </row>
    <row r="66" spans="1:3" x14ac:dyDescent="0.3">
      <c r="A66">
        <v>74</v>
      </c>
      <c r="B66">
        <v>0.12977163266097103</v>
      </c>
      <c r="C66">
        <v>0.17949721791627682</v>
      </c>
    </row>
    <row r="67" spans="1:3" x14ac:dyDescent="0.3">
      <c r="A67">
        <v>75</v>
      </c>
      <c r="B67">
        <v>0.11618642700681626</v>
      </c>
      <c r="C67">
        <v>0.17949721791627682</v>
      </c>
    </row>
    <row r="68" spans="1:3" x14ac:dyDescent="0.3">
      <c r="A68">
        <v>76</v>
      </c>
      <c r="B68">
        <v>0.10331565604598268</v>
      </c>
      <c r="C68">
        <v>0.17949721791627682</v>
      </c>
    </row>
    <row r="69" spans="1:3" x14ac:dyDescent="0.3">
      <c r="A69">
        <v>77</v>
      </c>
      <c r="B69">
        <v>8.7218974989348386E-2</v>
      </c>
      <c r="C69">
        <v>0.17949721791627682</v>
      </c>
    </row>
    <row r="70" spans="1:3" x14ac:dyDescent="0.3">
      <c r="A70">
        <v>78</v>
      </c>
      <c r="B70">
        <v>7.5673015932296472E-2</v>
      </c>
      <c r="C70">
        <v>0.17949721791627682</v>
      </c>
    </row>
    <row r="71" spans="1:3" x14ac:dyDescent="0.3">
      <c r="A71">
        <v>79</v>
      </c>
      <c r="B71">
        <v>6.373136194715201E-2</v>
      </c>
      <c r="C71">
        <v>0.17949721791627682</v>
      </c>
    </row>
    <row r="72" spans="1:3" x14ac:dyDescent="0.3">
      <c r="A72">
        <v>80</v>
      </c>
      <c r="B72">
        <v>5.1986188540536153E-2</v>
      </c>
      <c r="C72">
        <v>0.17949721791627682</v>
      </c>
    </row>
    <row r="73" spans="1:3" x14ac:dyDescent="0.3">
      <c r="A73">
        <v>81</v>
      </c>
      <c r="B73">
        <v>3.7590945506941642E-2</v>
      </c>
      <c r="C73">
        <v>0.17949721791627682</v>
      </c>
    </row>
    <row r="74" spans="1:3" x14ac:dyDescent="0.3">
      <c r="A74">
        <v>82</v>
      </c>
      <c r="B74">
        <v>2.6615610213077456E-2</v>
      </c>
      <c r="C74">
        <v>0.17949721791627682</v>
      </c>
    </row>
    <row r="75" spans="1:3" x14ac:dyDescent="0.3">
      <c r="A75">
        <v>83</v>
      </c>
      <c r="B75">
        <v>1.6101256596686708E-2</v>
      </c>
      <c r="C75">
        <v>0.17949721791627682</v>
      </c>
    </row>
    <row r="76" spans="1:3" x14ac:dyDescent="0.3">
      <c r="A76">
        <v>84</v>
      </c>
      <c r="B76">
        <v>6.5785028358111841E-3</v>
      </c>
      <c r="C76">
        <v>0.17949721791627682</v>
      </c>
    </row>
    <row r="77" spans="1:3" x14ac:dyDescent="0.3">
      <c r="A77">
        <v>85</v>
      </c>
      <c r="B77">
        <v>-3.3501120123565764E-3</v>
      </c>
      <c r="C77">
        <v>0.17949721791627682</v>
      </c>
    </row>
    <row r="78" spans="1:3" x14ac:dyDescent="0.3">
      <c r="A78">
        <v>86</v>
      </c>
      <c r="B78">
        <v>-1.3642056276452654E-2</v>
      </c>
      <c r="C78">
        <v>0.17949721791627682</v>
      </c>
    </row>
    <row r="79" spans="1:3" x14ac:dyDescent="0.3">
      <c r="A79">
        <v>87</v>
      </c>
      <c r="B79">
        <v>-2.2777979670169812E-2</v>
      </c>
      <c r="C79">
        <v>0.17949721791627682</v>
      </c>
    </row>
    <row r="80" spans="1:3" x14ac:dyDescent="0.3">
      <c r="A80">
        <v>88</v>
      </c>
      <c r="B80">
        <v>-3.0175331424283747E-2</v>
      </c>
      <c r="C80">
        <v>0.17949721791627682</v>
      </c>
    </row>
    <row r="81" spans="1:3" x14ac:dyDescent="0.3">
      <c r="A81">
        <v>89</v>
      </c>
      <c r="B81">
        <v>-3.2684178875532544E-2</v>
      </c>
      <c r="C81">
        <v>0.17949721791627682</v>
      </c>
    </row>
    <row r="82" spans="1:3" x14ac:dyDescent="0.3">
      <c r="A82">
        <v>90</v>
      </c>
      <c r="B82">
        <v>-3.679502202680951E-2</v>
      </c>
      <c r="C82">
        <v>0.17949721791627682</v>
      </c>
    </row>
    <row r="83" spans="1:3" x14ac:dyDescent="0.3">
      <c r="A83">
        <v>91</v>
      </c>
      <c r="B83">
        <v>-3.4293533467879667E-2</v>
      </c>
      <c r="C83">
        <v>0.17949721791627682</v>
      </c>
    </row>
    <row r="84" spans="1:3" x14ac:dyDescent="0.3">
      <c r="A84">
        <v>92</v>
      </c>
      <c r="B84">
        <v>-3.4929101344461699E-2</v>
      </c>
      <c r="C84">
        <v>0.17949721791627682</v>
      </c>
    </row>
    <row r="85" spans="1:3" x14ac:dyDescent="0.3">
      <c r="A85">
        <v>93</v>
      </c>
      <c r="B85">
        <v>-3.2974684813131816E-2</v>
      </c>
      <c r="C85">
        <v>0.17949721791627682</v>
      </c>
    </row>
    <row r="86" spans="1:3" x14ac:dyDescent="0.3">
      <c r="A86">
        <v>94</v>
      </c>
      <c r="B86">
        <v>-2.2194907607091086E-2</v>
      </c>
      <c r="C86">
        <v>0.17949721791627682</v>
      </c>
    </row>
    <row r="87" spans="1:3" x14ac:dyDescent="0.3">
      <c r="A87">
        <v>95</v>
      </c>
      <c r="B87">
        <v>-1.6567351726497481E-2</v>
      </c>
      <c r="C87">
        <v>0.17949721791627682</v>
      </c>
    </row>
    <row r="88" spans="1:3" x14ac:dyDescent="0.3">
      <c r="A88">
        <v>96</v>
      </c>
      <c r="B88">
        <v>-5.971849685668551E-3</v>
      </c>
      <c r="C88">
        <v>0.17949721791627682</v>
      </c>
    </row>
    <row r="89" spans="1:3" x14ac:dyDescent="0.3">
      <c r="A89">
        <v>97</v>
      </c>
      <c r="B89">
        <v>3.8950825931046262E-2</v>
      </c>
      <c r="C89">
        <v>0.17949721791627682</v>
      </c>
    </row>
    <row r="90" spans="1:3" x14ac:dyDescent="0.3">
      <c r="A90">
        <v>98</v>
      </c>
      <c r="B90">
        <v>0.13274839092808843</v>
      </c>
      <c r="C90">
        <v>0.17949721791627682</v>
      </c>
    </row>
    <row r="91" spans="1:3" x14ac:dyDescent="0.3">
      <c r="A91">
        <v>99</v>
      </c>
      <c r="B91">
        <v>0.17784319688191697</v>
      </c>
      <c r="C91">
        <v>0.17949721791627682</v>
      </c>
    </row>
    <row r="92" spans="1:3" x14ac:dyDescent="0.3">
      <c r="A92">
        <v>99.9</v>
      </c>
      <c r="B92">
        <v>0.2365160435986837</v>
      </c>
      <c r="C92">
        <v>0.17949721791627682</v>
      </c>
    </row>
    <row r="93" spans="1:3" x14ac:dyDescent="0.3">
      <c r="A93">
        <v>99.99</v>
      </c>
      <c r="B93">
        <v>0.4348171268236572</v>
      </c>
      <c r="C93">
        <v>0.17949721791627682</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tabColor theme="1"/>
  </sheetPr>
  <dimension ref="A1:AG12"/>
  <sheetViews>
    <sheetView workbookViewId="0">
      <selection activeCell="C3" sqref="C3"/>
    </sheetView>
  </sheetViews>
  <sheetFormatPr baseColWidth="10" defaultColWidth="8.69921875" defaultRowHeight="15.6" x14ac:dyDescent="0.3"/>
  <sheetData>
    <row r="1" spans="1:33" x14ac:dyDescent="0.3">
      <c r="A1" t="s">
        <v>26</v>
      </c>
      <c r="B1" t="s">
        <v>31</v>
      </c>
      <c r="C1" t="s">
        <v>32</v>
      </c>
      <c r="D1" t="s">
        <v>33</v>
      </c>
      <c r="E1" t="s">
        <v>34</v>
      </c>
      <c r="F1" t="s">
        <v>35</v>
      </c>
      <c r="G1" t="s">
        <v>36</v>
      </c>
      <c r="H1" t="s">
        <v>37</v>
      </c>
      <c r="I1" t="s">
        <v>38</v>
      </c>
      <c r="J1" t="s">
        <v>39</v>
      </c>
      <c r="K1" t="s">
        <v>40</v>
      </c>
      <c r="L1" t="s">
        <v>41</v>
      </c>
      <c r="M1" t="s">
        <v>42</v>
      </c>
      <c r="N1" t="s">
        <v>43</v>
      </c>
      <c r="O1" t="s">
        <v>44</v>
      </c>
      <c r="P1" t="s">
        <v>45</v>
      </c>
      <c r="Q1" t="s">
        <v>46</v>
      </c>
      <c r="R1" t="s">
        <v>47</v>
      </c>
      <c r="S1" t="s">
        <v>48</v>
      </c>
      <c r="T1" t="s">
        <v>49</v>
      </c>
      <c r="U1" t="s">
        <v>50</v>
      </c>
      <c r="V1" t="s">
        <v>51</v>
      </c>
      <c r="W1" t="s">
        <v>52</v>
      </c>
      <c r="X1" t="s">
        <v>53</v>
      </c>
      <c r="Y1" t="s">
        <v>54</v>
      </c>
      <c r="Z1" t="s">
        <v>55</v>
      </c>
      <c r="AA1" t="s">
        <v>56</v>
      </c>
      <c r="AB1" t="s">
        <v>57</v>
      </c>
      <c r="AC1" t="s">
        <v>58</v>
      </c>
      <c r="AD1" t="s">
        <v>59</v>
      </c>
      <c r="AE1" t="s">
        <v>163</v>
      </c>
      <c r="AF1" t="s">
        <v>60</v>
      </c>
      <c r="AG1" t="s">
        <v>164</v>
      </c>
    </row>
    <row r="2" spans="1:33" x14ac:dyDescent="0.3">
      <c r="A2">
        <v>1989</v>
      </c>
      <c r="B2">
        <v>0.53579056262969971</v>
      </c>
      <c r="C2">
        <v>0.44017082452774048</v>
      </c>
      <c r="D2">
        <v>0.35827058553695679</v>
      </c>
      <c r="E2">
        <v>0.419078528881073</v>
      </c>
      <c r="F2">
        <v>0.57379794120788574</v>
      </c>
      <c r="G2">
        <v>0.62161290645599365</v>
      </c>
      <c r="H2">
        <v>0.419078528881073</v>
      </c>
      <c r="I2">
        <v>0.49874129891395569</v>
      </c>
      <c r="J2">
        <v>0.61045551300048828</v>
      </c>
      <c r="K2">
        <v>0.45061865448951721</v>
      </c>
      <c r="L2">
        <v>0.51783472299575806</v>
      </c>
      <c r="M2">
        <v>0.55154252052307129</v>
      </c>
      <c r="R2">
        <v>0.30078345537185669</v>
      </c>
      <c r="S2">
        <v>0.4348483681678772</v>
      </c>
      <c r="T2">
        <v>0.5250856876373291</v>
      </c>
      <c r="U2">
        <v>0.51620644330978394</v>
      </c>
      <c r="Z2">
        <v>0.60531657934188843</v>
      </c>
      <c r="AA2">
        <v>0.39335262775421143</v>
      </c>
      <c r="AB2">
        <v>0.46180674433708191</v>
      </c>
      <c r="AC2">
        <v>0.47751957178115845</v>
      </c>
    </row>
    <row r="3" spans="1:33" x14ac:dyDescent="0.3">
      <c r="A3">
        <v>1994</v>
      </c>
      <c r="B3">
        <v>0.38306301832199097</v>
      </c>
      <c r="C3">
        <v>0.33154696226119995</v>
      </c>
      <c r="D3">
        <v>0.24325050413608551</v>
      </c>
      <c r="E3">
        <v>0.31783980131149292</v>
      </c>
      <c r="F3">
        <v>0.35409897565841675</v>
      </c>
      <c r="G3">
        <v>0.41472887992858887</v>
      </c>
      <c r="H3">
        <v>0.31783977150917053</v>
      </c>
      <c r="I3">
        <v>0.33447197079658508</v>
      </c>
      <c r="J3">
        <v>0.39394623041152954</v>
      </c>
      <c r="K3">
        <v>0.3358551561832428</v>
      </c>
      <c r="L3">
        <v>0.33230426907539368</v>
      </c>
      <c r="M3">
        <v>0.31789505481719971</v>
      </c>
      <c r="AB3">
        <v>0.31880053877830505</v>
      </c>
      <c r="AC3">
        <v>0.34479466080665588</v>
      </c>
      <c r="AD3">
        <v>0.3264680802822113</v>
      </c>
      <c r="AF3">
        <v>0.29184117913246155</v>
      </c>
      <c r="AG3">
        <v>0.36951014399528503</v>
      </c>
    </row>
    <row r="4" spans="1:33" x14ac:dyDescent="0.3">
      <c r="A4">
        <v>1998</v>
      </c>
      <c r="B4">
        <v>0.38331595063209534</v>
      </c>
      <c r="C4">
        <v>0.38405144214630127</v>
      </c>
      <c r="D4">
        <v>0.34222939610481262</v>
      </c>
      <c r="E4">
        <v>0.35074421763420105</v>
      </c>
      <c r="F4">
        <v>0.39519783854484558</v>
      </c>
      <c r="G4">
        <v>0.4249987006187439</v>
      </c>
      <c r="H4">
        <v>0.35074421763420105</v>
      </c>
      <c r="I4">
        <v>0.39176464080810547</v>
      </c>
      <c r="J4">
        <v>0.41742721199989319</v>
      </c>
      <c r="K4">
        <v>0.3776077926158905</v>
      </c>
      <c r="L4">
        <v>0.38080483675003052</v>
      </c>
      <c r="M4">
        <v>0.33464890718460083</v>
      </c>
      <c r="R4">
        <v>0.30480492115020752</v>
      </c>
      <c r="S4">
        <v>0.39925545454025269</v>
      </c>
      <c r="T4">
        <v>0.41003262996673584</v>
      </c>
      <c r="U4">
        <v>0.36638301610946655</v>
      </c>
      <c r="Z4">
        <v>0.45228198170661926</v>
      </c>
      <c r="AA4">
        <v>0.32926785945892334</v>
      </c>
      <c r="AB4">
        <v>0.35745140910148621</v>
      </c>
      <c r="AC4">
        <v>0.38955706357955933</v>
      </c>
      <c r="AD4">
        <v>0.3844563364982605</v>
      </c>
      <c r="AE4">
        <v>0.37227913737297058</v>
      </c>
      <c r="AF4">
        <v>0.34089741110801697</v>
      </c>
      <c r="AG4">
        <v>0.38901180028915405</v>
      </c>
    </row>
    <row r="5" spans="1:33" x14ac:dyDescent="0.3">
      <c r="A5">
        <v>2002</v>
      </c>
      <c r="B5">
        <v>0.60781800746917725</v>
      </c>
      <c r="C5">
        <v>0.64025801420211792</v>
      </c>
      <c r="D5">
        <v>0.58025217056274414</v>
      </c>
      <c r="E5">
        <v>0.58728879690170288</v>
      </c>
      <c r="F5">
        <v>0.63779008388519287</v>
      </c>
      <c r="G5">
        <v>0.62835299968719482</v>
      </c>
      <c r="H5">
        <v>0.58988982439041138</v>
      </c>
      <c r="I5">
        <v>0.63779008388519287</v>
      </c>
      <c r="J5">
        <v>0.62939047813415527</v>
      </c>
      <c r="K5">
        <v>0.60129565000534058</v>
      </c>
      <c r="L5">
        <v>0.62829440832138062</v>
      </c>
      <c r="M5">
        <v>0.60468137264251709</v>
      </c>
      <c r="R5">
        <v>0.545143723487854</v>
      </c>
      <c r="S5">
        <v>0.65135431289672852</v>
      </c>
      <c r="T5">
        <v>0.59742879867553711</v>
      </c>
      <c r="U5">
        <v>0.61609470844268799</v>
      </c>
      <c r="Z5">
        <v>0.66422730684280396</v>
      </c>
      <c r="AA5">
        <v>0.58289796113967896</v>
      </c>
      <c r="AB5">
        <v>0.55800187587738037</v>
      </c>
      <c r="AC5">
        <v>0.66756516695022583</v>
      </c>
      <c r="AD5">
        <v>0.58150297403335571</v>
      </c>
      <c r="AE5">
        <v>0.63763946294784546</v>
      </c>
      <c r="AF5">
        <v>0.60857456922531128</v>
      </c>
      <c r="AG5">
        <v>0.6447063684463501</v>
      </c>
    </row>
    <row r="6" spans="1:33" x14ac:dyDescent="0.3">
      <c r="A6">
        <v>2006</v>
      </c>
      <c r="B6">
        <v>0.60303789377212524</v>
      </c>
      <c r="C6">
        <v>0.62052804231643677</v>
      </c>
      <c r="D6">
        <v>0.59852045774459839</v>
      </c>
      <c r="E6">
        <v>0.69362473487854004</v>
      </c>
      <c r="F6">
        <v>0.58776992559432983</v>
      </c>
      <c r="G6">
        <v>0.46421867609024048</v>
      </c>
      <c r="H6">
        <v>0.66348081827163696</v>
      </c>
      <c r="I6">
        <v>0.57534438371658325</v>
      </c>
      <c r="J6">
        <v>0.46421867609024048</v>
      </c>
      <c r="K6">
        <v>0.67955160140991211</v>
      </c>
      <c r="L6">
        <v>0.55640792846679688</v>
      </c>
      <c r="M6">
        <v>0.45308923721313477</v>
      </c>
      <c r="R6">
        <v>0.60225635766983032</v>
      </c>
      <c r="S6">
        <v>0.75696301460266113</v>
      </c>
      <c r="T6">
        <v>0.47074496746063232</v>
      </c>
      <c r="U6">
        <v>0.56715327501296997</v>
      </c>
      <c r="Z6">
        <v>0.62894594669342041</v>
      </c>
      <c r="AA6">
        <v>0.59572309255599976</v>
      </c>
      <c r="AB6">
        <v>0.57618409395217896</v>
      </c>
      <c r="AC6">
        <v>0.64095938205718994</v>
      </c>
      <c r="AD6">
        <v>0.6210748553276062</v>
      </c>
      <c r="AE6">
        <v>0.69743978977203369</v>
      </c>
      <c r="AF6">
        <v>0.59661132097244263</v>
      </c>
      <c r="AG6">
        <v>0.5997011661529541</v>
      </c>
    </row>
    <row r="7" spans="1:33" x14ac:dyDescent="0.3">
      <c r="A7">
        <v>2010</v>
      </c>
      <c r="B7">
        <v>0.54148715734481812</v>
      </c>
      <c r="C7">
        <v>0.57938432693481445</v>
      </c>
      <c r="D7">
        <v>0.55831307172775269</v>
      </c>
      <c r="E7">
        <v>0.6186835765838623</v>
      </c>
      <c r="F7">
        <v>0.55388796329498291</v>
      </c>
      <c r="G7">
        <v>0.44562193751335144</v>
      </c>
      <c r="H7">
        <v>0.60089927911758423</v>
      </c>
      <c r="I7">
        <v>0.53872042894363403</v>
      </c>
      <c r="J7">
        <v>0.44562193751335144</v>
      </c>
      <c r="K7">
        <v>0.60898458957672119</v>
      </c>
      <c r="L7">
        <v>0.53092700242996216</v>
      </c>
      <c r="M7">
        <v>0.45122262835502625</v>
      </c>
      <c r="R7">
        <v>0.54930609464645386</v>
      </c>
      <c r="S7">
        <v>0.6861463189125061</v>
      </c>
      <c r="T7">
        <v>0.46562004089355469</v>
      </c>
      <c r="U7">
        <v>0.52630603313446045</v>
      </c>
      <c r="V7">
        <v>0.614063560962677</v>
      </c>
      <c r="W7">
        <v>0.5743224024772644</v>
      </c>
      <c r="X7">
        <v>0.51364785432815552</v>
      </c>
      <c r="Y7">
        <v>0.57329922914505005</v>
      </c>
      <c r="Z7">
        <v>0.57843226194381714</v>
      </c>
      <c r="AA7">
        <v>0.54845511913299561</v>
      </c>
      <c r="AB7">
        <v>0.52901703119277954</v>
      </c>
      <c r="AC7">
        <v>0.59323263168334961</v>
      </c>
      <c r="AD7">
        <v>0.55508708953857422</v>
      </c>
      <c r="AE7">
        <v>0.641204833984375</v>
      </c>
      <c r="AF7">
        <v>0.57219642400741577</v>
      </c>
      <c r="AG7">
        <v>0.55528020858764648</v>
      </c>
    </row>
    <row r="8" spans="1:33" x14ac:dyDescent="0.3">
      <c r="A8">
        <v>2014</v>
      </c>
      <c r="B8">
        <v>0.50771844387054443</v>
      </c>
      <c r="C8">
        <v>0.54265820980072021</v>
      </c>
      <c r="D8">
        <v>0.51189082860946655</v>
      </c>
      <c r="E8">
        <v>0.61872893571853638</v>
      </c>
      <c r="F8">
        <v>0.51470893621444702</v>
      </c>
      <c r="G8">
        <v>0.38618779182434082</v>
      </c>
      <c r="H8">
        <v>0.57165068387985229</v>
      </c>
      <c r="I8">
        <v>0.47988969087600708</v>
      </c>
      <c r="J8">
        <v>0.38618779182434082</v>
      </c>
      <c r="K8">
        <v>0.60078597068786621</v>
      </c>
      <c r="L8">
        <v>0.45522585511207581</v>
      </c>
      <c r="M8">
        <v>0.35846179723739624</v>
      </c>
      <c r="R8">
        <v>0.50278568267822266</v>
      </c>
      <c r="S8">
        <v>0.69557780027389526</v>
      </c>
      <c r="T8">
        <v>0.44809609651565552</v>
      </c>
      <c r="U8">
        <v>0.43277233839035034</v>
      </c>
      <c r="Z8">
        <v>0.51837128400802612</v>
      </c>
      <c r="AA8">
        <v>0.51515865325927734</v>
      </c>
      <c r="AB8">
        <v>0.53177928924560547</v>
      </c>
      <c r="AC8">
        <v>0.50043487548828125</v>
      </c>
      <c r="AD8">
        <v>0.53750211000442505</v>
      </c>
      <c r="AE8">
        <v>0.65489119291305542</v>
      </c>
      <c r="AF8">
        <v>0.51326608657836914</v>
      </c>
      <c r="AG8">
        <v>0.49710187315940857</v>
      </c>
    </row>
    <row r="9" spans="1:33" x14ac:dyDescent="0.3">
      <c r="A9">
        <v>2018</v>
      </c>
      <c r="B9">
        <v>0.45625695586204529</v>
      </c>
      <c r="C9">
        <v>0.45619538426399231</v>
      </c>
      <c r="D9">
        <v>0.43826177716255188</v>
      </c>
      <c r="E9">
        <v>0.58139270544052124</v>
      </c>
      <c r="F9">
        <v>0.42114356160163879</v>
      </c>
      <c r="G9">
        <v>0.36667835712432861</v>
      </c>
      <c r="H9">
        <v>0.50337779521942139</v>
      </c>
      <c r="I9">
        <v>0.40085822343826294</v>
      </c>
      <c r="J9">
        <v>0.36667835712432861</v>
      </c>
      <c r="K9">
        <v>0.54082489013671875</v>
      </c>
      <c r="L9">
        <v>0.3505549430847168</v>
      </c>
      <c r="M9">
        <v>0.34240272641181946</v>
      </c>
      <c r="N9">
        <v>0.57336688041687012</v>
      </c>
      <c r="O9">
        <v>0.49997806549072266</v>
      </c>
      <c r="P9">
        <v>0.4664178192615509</v>
      </c>
      <c r="Q9">
        <v>0.34402579069137573</v>
      </c>
      <c r="R9">
        <v>0.40545287728309631</v>
      </c>
      <c r="S9">
        <v>0.6455875039100647</v>
      </c>
      <c r="T9">
        <v>0.32716464996337891</v>
      </c>
      <c r="U9">
        <v>0.38203662633895874</v>
      </c>
      <c r="V9">
        <v>0.55038213729858398</v>
      </c>
      <c r="W9">
        <v>0.49235963821411133</v>
      </c>
      <c r="X9">
        <v>0.34602728486061096</v>
      </c>
      <c r="Y9">
        <v>0.50097191333770752</v>
      </c>
      <c r="Z9">
        <v>0.4385133683681488</v>
      </c>
      <c r="AA9">
        <v>0.4554172158241272</v>
      </c>
      <c r="AB9">
        <v>0.50487715005874634</v>
      </c>
      <c r="AC9">
        <v>0.39085251092910767</v>
      </c>
      <c r="AD9">
        <v>0.49981546401977539</v>
      </c>
      <c r="AE9">
        <v>0.62221789360046387</v>
      </c>
      <c r="AF9">
        <v>0.4226822555065155</v>
      </c>
      <c r="AG9">
        <v>0.40781131386756897</v>
      </c>
    </row>
    <row r="11" spans="1:33" x14ac:dyDescent="0.3">
      <c r="R11">
        <f>R6-R2</f>
        <v>0.30147290229797363</v>
      </c>
      <c r="S11">
        <f>S6-S2</f>
        <v>0.32211464643478394</v>
      </c>
      <c r="T11">
        <f>T6-T2</f>
        <v>-5.4340720176696777E-2</v>
      </c>
      <c r="U11">
        <f>U6-U2</f>
        <v>5.0946831703186035E-2</v>
      </c>
    </row>
    <row r="12" spans="1:33" x14ac:dyDescent="0.3">
      <c r="R12">
        <f>R6-R9</f>
        <v>0.19680348038673401</v>
      </c>
      <c r="S12">
        <f>S6-S9</f>
        <v>0.11137551069259644</v>
      </c>
      <c r="T12">
        <f>T6-T9</f>
        <v>0.14358031749725342</v>
      </c>
      <c r="U12">
        <f>U6-U9</f>
        <v>0.18511664867401123</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tabColor theme="1"/>
  </sheetPr>
  <dimension ref="A1:BA9"/>
  <sheetViews>
    <sheetView topLeftCell="Q1" workbookViewId="0">
      <selection activeCell="Q43" sqref="Q43"/>
    </sheetView>
  </sheetViews>
  <sheetFormatPr baseColWidth="10" defaultColWidth="8.69921875" defaultRowHeight="15.6" x14ac:dyDescent="0.3"/>
  <sheetData>
    <row r="1" spans="1:53" x14ac:dyDescent="0.3">
      <c r="A1" t="s">
        <v>26</v>
      </c>
      <c r="B1" t="s">
        <v>102</v>
      </c>
      <c r="C1" t="s">
        <v>61</v>
      </c>
      <c r="D1" t="s">
        <v>62</v>
      </c>
      <c r="E1" t="s">
        <v>63</v>
      </c>
      <c r="F1" t="s">
        <v>64</v>
      </c>
      <c r="G1" t="s">
        <v>65</v>
      </c>
      <c r="H1" t="s">
        <v>103</v>
      </c>
      <c r="I1" t="s">
        <v>35</v>
      </c>
      <c r="J1" t="s">
        <v>36</v>
      </c>
      <c r="K1" t="s">
        <v>104</v>
      </c>
      <c r="L1" t="s">
        <v>105</v>
      </c>
      <c r="M1" t="s">
        <v>66</v>
      </c>
      <c r="N1" t="s">
        <v>67</v>
      </c>
      <c r="O1" t="s">
        <v>68</v>
      </c>
      <c r="P1" t="s">
        <v>69</v>
      </c>
      <c r="Q1" t="s">
        <v>70</v>
      </c>
      <c r="R1" t="s">
        <v>71</v>
      </c>
      <c r="S1" t="s">
        <v>72</v>
      </c>
      <c r="T1" t="s">
        <v>73</v>
      </c>
      <c r="U1" t="s">
        <v>74</v>
      </c>
      <c r="V1" t="s">
        <v>75</v>
      </c>
      <c r="W1" t="s">
        <v>106</v>
      </c>
      <c r="X1" t="s">
        <v>107</v>
      </c>
      <c r="Y1" t="s">
        <v>108</v>
      </c>
      <c r="Z1" t="s">
        <v>109</v>
      </c>
      <c r="AA1" t="s">
        <v>110</v>
      </c>
      <c r="AB1" t="s">
        <v>76</v>
      </c>
      <c r="AC1" t="s">
        <v>77</v>
      </c>
      <c r="AD1" t="s">
        <v>78</v>
      </c>
      <c r="AE1" t="s">
        <v>79</v>
      </c>
      <c r="AF1" t="s">
        <v>80</v>
      </c>
      <c r="AG1" t="s">
        <v>81</v>
      </c>
      <c r="AH1" t="s">
        <v>82</v>
      </c>
      <c r="AI1" t="s">
        <v>83</v>
      </c>
      <c r="AJ1" t="s">
        <v>84</v>
      </c>
      <c r="AK1" t="s">
        <v>85</v>
      </c>
      <c r="AL1" t="s">
        <v>86</v>
      </c>
      <c r="AM1" t="s">
        <v>87</v>
      </c>
      <c r="AN1" t="s">
        <v>88</v>
      </c>
      <c r="AO1" t="s">
        <v>89</v>
      </c>
      <c r="AP1" t="s">
        <v>90</v>
      </c>
      <c r="AQ1" t="s">
        <v>91</v>
      </c>
      <c r="AR1" t="s">
        <v>92</v>
      </c>
      <c r="AS1" t="s">
        <v>93</v>
      </c>
      <c r="AT1" t="s">
        <v>94</v>
      </c>
      <c r="AU1" t="s">
        <v>95</v>
      </c>
      <c r="AV1" t="s">
        <v>96</v>
      </c>
      <c r="AW1" t="s">
        <v>97</v>
      </c>
      <c r="AX1" t="s">
        <v>98</v>
      </c>
      <c r="AY1" t="s">
        <v>99</v>
      </c>
      <c r="AZ1" t="s">
        <v>100</v>
      </c>
      <c r="BA1" t="s">
        <v>101</v>
      </c>
    </row>
    <row r="2" spans="1:53" x14ac:dyDescent="0.3">
      <c r="A2">
        <v>1989</v>
      </c>
      <c r="B2">
        <v>0</v>
      </c>
      <c r="C2">
        <v>-7.3957643508911133</v>
      </c>
      <c r="D2">
        <v>-3.0081167221069336</v>
      </c>
      <c r="E2">
        <v>-2.7217285633087158</v>
      </c>
      <c r="F2">
        <v>0.65111607313156128</v>
      </c>
      <c r="H2">
        <v>-16.670083999633789</v>
      </c>
      <c r="I2">
        <v>-15.323904037475586</v>
      </c>
      <c r="J2">
        <v>-12.548215866088867</v>
      </c>
      <c r="K2">
        <v>-10.416211128234863</v>
      </c>
      <c r="M2">
        <v>-10.200563430786133</v>
      </c>
      <c r="N2">
        <v>-8.9165077209472656</v>
      </c>
      <c r="O2">
        <v>-7.0997161865234375</v>
      </c>
      <c r="P2">
        <v>-5.8483529090881348</v>
      </c>
      <c r="R2">
        <v>-4.7835569381713867</v>
      </c>
      <c r="S2">
        <v>-4.2859930992126465</v>
      </c>
      <c r="T2">
        <v>-5.1222419738769531</v>
      </c>
      <c r="U2">
        <v>-2.6973228454589844</v>
      </c>
      <c r="W2">
        <v>12.453667640686035</v>
      </c>
      <c r="X2">
        <v>10.03519344329834</v>
      </c>
      <c r="Y2">
        <v>11.183056831359863</v>
      </c>
      <c r="Z2">
        <v>12.06320858001709</v>
      </c>
      <c r="AB2">
        <v>-1.5712834596633911</v>
      </c>
      <c r="AC2">
        <v>8.4841862320899963E-2</v>
      </c>
      <c r="AD2">
        <v>-1.1356494426727295</v>
      </c>
      <c r="AE2">
        <v>-2.1312813758850098</v>
      </c>
      <c r="AG2">
        <v>-21.196395874023438</v>
      </c>
      <c r="AH2">
        <v>-19.798837661743164</v>
      </c>
      <c r="AI2">
        <v>-19.334537506103516</v>
      </c>
      <c r="AJ2">
        <v>-19.243221282958984</v>
      </c>
    </row>
    <row r="3" spans="1:53" x14ac:dyDescent="0.3">
      <c r="A3">
        <v>1994</v>
      </c>
      <c r="B3">
        <v>0</v>
      </c>
      <c r="C3">
        <v>0.64327239990234375</v>
      </c>
      <c r="D3">
        <v>2.4801390171051025</v>
      </c>
      <c r="E3">
        <v>2.9697146415710449</v>
      </c>
      <c r="H3">
        <v>-5.0315594673156738</v>
      </c>
      <c r="I3">
        <v>-6.6373920440673828</v>
      </c>
      <c r="J3">
        <v>-4.1384077072143555</v>
      </c>
      <c r="M3">
        <v>-2.8527045249938965</v>
      </c>
      <c r="N3">
        <v>-3.4451539516448975</v>
      </c>
      <c r="O3">
        <v>-2.0708768367767334</v>
      </c>
      <c r="W3">
        <v>8.2834224700927734</v>
      </c>
      <c r="X3">
        <v>8.1018056869506836</v>
      </c>
      <c r="Y3">
        <v>7.9743623733520508</v>
      </c>
      <c r="AB3">
        <v>-2.5994117259979248</v>
      </c>
      <c r="AC3">
        <v>-1.6203958988189697</v>
      </c>
      <c r="AD3">
        <v>-2.2460286617279053</v>
      </c>
      <c r="AL3">
        <v>-0.90744739770889282</v>
      </c>
      <c r="AM3">
        <v>-1.1805986166000366</v>
      </c>
      <c r="AN3">
        <v>2.2292397022247314</v>
      </c>
      <c r="AP3">
        <v>5.7496986389160156</v>
      </c>
      <c r="AQ3">
        <v>6.6165790557861328</v>
      </c>
      <c r="AR3">
        <v>3.524672269821167</v>
      </c>
    </row>
    <row r="4" spans="1:53" x14ac:dyDescent="0.3">
      <c r="A4">
        <v>1998</v>
      </c>
      <c r="B4">
        <v>0</v>
      </c>
      <c r="C4">
        <v>0.60341495275497437</v>
      </c>
      <c r="D4">
        <v>3.1546223163604736</v>
      </c>
      <c r="E4">
        <v>3.4543488025665283</v>
      </c>
      <c r="F4">
        <v>4.8091878890991211</v>
      </c>
      <c r="G4">
        <v>4.5077500343322754</v>
      </c>
      <c r="H4">
        <v>-4.9192295074462891</v>
      </c>
      <c r="I4">
        <v>-6.6869087219238281</v>
      </c>
      <c r="J4">
        <v>-6.3606524467468262</v>
      </c>
      <c r="K4">
        <v>-5.0878424644470215</v>
      </c>
      <c r="L4">
        <v>-4.9123449325561523</v>
      </c>
      <c r="M4">
        <v>-4.6152944564819336</v>
      </c>
      <c r="N4">
        <v>-6.1166768074035645</v>
      </c>
      <c r="O4">
        <v>-5.7462925910949707</v>
      </c>
      <c r="P4">
        <v>-4.5915789604187012</v>
      </c>
      <c r="Q4">
        <v>-4.4264583587646484</v>
      </c>
      <c r="R4">
        <v>3.4656410217285156</v>
      </c>
      <c r="S4">
        <v>3.0661067962646484</v>
      </c>
      <c r="T4">
        <v>2.587146520614624</v>
      </c>
      <c r="U4">
        <v>3.5971429347991943</v>
      </c>
      <c r="V4">
        <v>3.7392861843109131</v>
      </c>
      <c r="W4">
        <v>1.5218385457992554</v>
      </c>
      <c r="X4">
        <v>0.61317718029022217</v>
      </c>
      <c r="Y4">
        <v>0.4410175085067749</v>
      </c>
      <c r="Z4">
        <v>1.1089241504669189</v>
      </c>
      <c r="AA4">
        <v>0.92327100038528442</v>
      </c>
      <c r="AB4">
        <v>-3.2105646133422852</v>
      </c>
      <c r="AC4">
        <v>-3.2379128932952881</v>
      </c>
      <c r="AD4">
        <v>-3.7255640029907227</v>
      </c>
      <c r="AE4">
        <v>-4.3631153106689453</v>
      </c>
      <c r="AF4">
        <v>-5.2645354270935059</v>
      </c>
      <c r="AG4">
        <v>-12.301412582397461</v>
      </c>
      <c r="AH4">
        <v>-13.362232208251953</v>
      </c>
      <c r="AI4">
        <v>-13.347174644470215</v>
      </c>
      <c r="AJ4">
        <v>-14.228498458862305</v>
      </c>
      <c r="AK4">
        <v>-14.032064437866211</v>
      </c>
      <c r="AL4">
        <v>1.5976681709289551</v>
      </c>
      <c r="AM4">
        <v>1.4096369743347168</v>
      </c>
      <c r="AN4">
        <v>3.8702151775360107</v>
      </c>
      <c r="AO4">
        <v>2.8499259948730469</v>
      </c>
      <c r="AP4">
        <v>2.3289837837219238</v>
      </c>
      <c r="AQ4">
        <v>2.1888294219970703</v>
      </c>
      <c r="AR4">
        <v>0.49733686447143555</v>
      </c>
      <c r="AS4">
        <v>0.91208994388580322</v>
      </c>
    </row>
    <row r="5" spans="1:53" x14ac:dyDescent="0.3">
      <c r="A5">
        <v>2002</v>
      </c>
      <c r="B5">
        <v>0</v>
      </c>
      <c r="C5">
        <v>-2.2276196479797363</v>
      </c>
      <c r="D5">
        <v>-0.47962236404418945</v>
      </c>
      <c r="E5">
        <v>0.87510508298873901</v>
      </c>
      <c r="F5">
        <v>1.2031309604644775</v>
      </c>
      <c r="G5">
        <v>1.3176048994064331</v>
      </c>
      <c r="H5">
        <v>-4.8903613090515137</v>
      </c>
      <c r="I5">
        <v>-5.2157845497131348</v>
      </c>
      <c r="J5">
        <v>-5.5330538749694824</v>
      </c>
      <c r="K5">
        <v>-4.4582724571228027</v>
      </c>
      <c r="L5">
        <v>-3.9823200702667236</v>
      </c>
      <c r="M5">
        <v>-4.6220297813415527</v>
      </c>
      <c r="N5">
        <v>-4.8621768951416016</v>
      </c>
      <c r="O5">
        <v>-5.0924482345581055</v>
      </c>
      <c r="P5">
        <v>-4.1003117561340332</v>
      </c>
      <c r="Q5">
        <v>-3.6503915786743164</v>
      </c>
      <c r="R5">
        <v>5.2744107246398926</v>
      </c>
      <c r="S5">
        <v>5.8634719848632812</v>
      </c>
      <c r="T5">
        <v>5.3694338798522949</v>
      </c>
      <c r="U5">
        <v>6.2776169776916504</v>
      </c>
      <c r="V5">
        <v>6.6205711364746094</v>
      </c>
      <c r="W5">
        <v>-0.81777691841125488</v>
      </c>
      <c r="X5">
        <v>-2.3409421443939209</v>
      </c>
      <c r="Y5">
        <v>-2.4622747898101807</v>
      </c>
      <c r="Z5">
        <v>-2.2000553607940674</v>
      </c>
      <c r="AA5">
        <v>-2.704655647277832</v>
      </c>
      <c r="AB5">
        <v>-10.956330299377441</v>
      </c>
      <c r="AC5">
        <v>-11.135414123535156</v>
      </c>
      <c r="AD5">
        <v>-11.448593139648438</v>
      </c>
      <c r="AE5">
        <v>-11.824316024780273</v>
      </c>
      <c r="AF5">
        <v>-12.117539405822754</v>
      </c>
      <c r="AG5">
        <v>-8.1329383850097656</v>
      </c>
      <c r="AH5">
        <v>-8.4087276458740234</v>
      </c>
      <c r="AI5">
        <v>-8.6291170120239258</v>
      </c>
      <c r="AJ5">
        <v>-9.1296815872192383</v>
      </c>
      <c r="AK5">
        <v>-9.1527366638183594</v>
      </c>
      <c r="AL5">
        <v>-4.6576619148254395</v>
      </c>
      <c r="AM5">
        <v>-4.2430362701416016</v>
      </c>
      <c r="AN5">
        <v>-0.38345077633857727</v>
      </c>
      <c r="AO5">
        <v>-0.82167404890060425</v>
      </c>
      <c r="AP5">
        <v>5.1262941360473633</v>
      </c>
      <c r="AQ5">
        <v>4.9709997177124023</v>
      </c>
      <c r="AR5">
        <v>3.5101723670959473</v>
      </c>
      <c r="AS5">
        <v>3.9686765670776367</v>
      </c>
    </row>
    <row r="6" spans="1:53" x14ac:dyDescent="0.3">
      <c r="A6">
        <v>2006</v>
      </c>
      <c r="B6">
        <v>0</v>
      </c>
      <c r="C6">
        <v>14.380743026733398</v>
      </c>
      <c r="D6">
        <v>9.9550724029541016</v>
      </c>
      <c r="E6">
        <v>10.542548179626465</v>
      </c>
      <c r="F6">
        <v>7.7317419052124023</v>
      </c>
      <c r="G6">
        <v>7.7749142646789551</v>
      </c>
      <c r="H6">
        <v>13.28251838684082</v>
      </c>
      <c r="I6">
        <v>7.5625615119934082</v>
      </c>
      <c r="J6">
        <v>8.21734619140625</v>
      </c>
      <c r="K6">
        <v>8.9852304458618164</v>
      </c>
      <c r="L6">
        <v>9.265528678894043</v>
      </c>
      <c r="M6">
        <v>11.036155700683594</v>
      </c>
      <c r="N6">
        <v>5.7121610641479492</v>
      </c>
      <c r="O6">
        <v>5.741635799407959</v>
      </c>
      <c r="P6">
        <v>6.1646442413330078</v>
      </c>
      <c r="Q6">
        <v>6.3380966186523437</v>
      </c>
      <c r="R6">
        <v>20.372138977050781</v>
      </c>
      <c r="S6">
        <v>16.777378082275391</v>
      </c>
      <c r="T6">
        <v>16.577560424804687</v>
      </c>
      <c r="U6">
        <v>17.427122116088867</v>
      </c>
      <c r="V6">
        <v>17.525218963623047</v>
      </c>
      <c r="W6">
        <v>-0.83333069086074829</v>
      </c>
      <c r="X6">
        <v>3.00888991355896</v>
      </c>
      <c r="Y6">
        <v>1.4505901336669922</v>
      </c>
      <c r="Z6">
        <v>0.67903459072113037</v>
      </c>
      <c r="AA6">
        <v>0.35317927598953247</v>
      </c>
      <c r="AB6">
        <v>-6.4775295257568359</v>
      </c>
      <c r="AC6">
        <v>-8.1806221008300781</v>
      </c>
      <c r="AD6">
        <v>-7.4958300590515137</v>
      </c>
      <c r="AE6">
        <v>-7.2692103385925293</v>
      </c>
      <c r="AF6">
        <v>-7.645777702331543</v>
      </c>
      <c r="AG6">
        <v>-3.3222875595092773</v>
      </c>
      <c r="AH6">
        <v>-6.9272627830505371</v>
      </c>
      <c r="AI6">
        <v>-7.7890582084655762</v>
      </c>
      <c r="AJ6">
        <v>-8.1873941421508789</v>
      </c>
      <c r="AK6">
        <v>-8.1035881042480469</v>
      </c>
      <c r="AL6">
        <v>2.7370238304138184</v>
      </c>
      <c r="AM6">
        <v>-0.18089704215526581</v>
      </c>
      <c r="AN6">
        <v>1.2801228761672974</v>
      </c>
      <c r="AO6">
        <v>0.41277855634689331</v>
      </c>
      <c r="AP6">
        <v>-1.5659564733505249</v>
      </c>
      <c r="AQ6">
        <v>0.87957501411437988</v>
      </c>
      <c r="AR6">
        <v>1.6341321468353271</v>
      </c>
      <c r="AS6">
        <v>2.2887728214263916</v>
      </c>
    </row>
    <row r="7" spans="1:53" x14ac:dyDescent="0.3">
      <c r="A7">
        <v>2010</v>
      </c>
      <c r="B7">
        <v>0</v>
      </c>
      <c r="C7">
        <v>9.3998479843139648</v>
      </c>
      <c r="D7">
        <v>5.6796479225158691</v>
      </c>
      <c r="E7">
        <v>6.6846413612365723</v>
      </c>
      <c r="F7">
        <v>4.0322141647338867</v>
      </c>
      <c r="G7">
        <v>4.2849431037902832</v>
      </c>
      <c r="H7">
        <v>9.1306467056274414</v>
      </c>
      <c r="I7">
        <v>5.8703842163085937</v>
      </c>
      <c r="J7">
        <v>5.9515566825866699</v>
      </c>
      <c r="K7">
        <v>5.9758110046386719</v>
      </c>
      <c r="L7">
        <v>6.2127065658569336</v>
      </c>
      <c r="M7">
        <v>8.0798549652099609</v>
      </c>
      <c r="N7">
        <v>4.8825430870056152</v>
      </c>
      <c r="O7">
        <v>4.6140556335449219</v>
      </c>
      <c r="P7">
        <v>4.5665645599365234</v>
      </c>
      <c r="Q7">
        <v>4.7242250442504883</v>
      </c>
      <c r="R7">
        <v>16.835535049438477</v>
      </c>
      <c r="S7">
        <v>14.486673355102539</v>
      </c>
      <c r="T7">
        <v>14.165721893310547</v>
      </c>
      <c r="U7">
        <v>14.641055107116699</v>
      </c>
      <c r="V7">
        <v>14.843029975891113</v>
      </c>
      <c r="W7">
        <v>-2.8505525588989258</v>
      </c>
      <c r="X7">
        <v>-0.29342883825302124</v>
      </c>
      <c r="Y7">
        <v>-0.81407016515731812</v>
      </c>
      <c r="Z7">
        <v>-1.6504976749420166</v>
      </c>
      <c r="AA7">
        <v>-1.976564884185791</v>
      </c>
      <c r="AB7">
        <v>-6.4215617179870605</v>
      </c>
      <c r="AC7">
        <v>-7.6743431091308594</v>
      </c>
      <c r="AD7">
        <v>-7.1745595932006836</v>
      </c>
      <c r="AE7">
        <v>-7.0265746116638184</v>
      </c>
      <c r="AF7">
        <v>-6.7453441619873047</v>
      </c>
      <c r="AG7">
        <v>-2.9977180957794189</v>
      </c>
      <c r="AH7">
        <v>-4.7295103073120117</v>
      </c>
      <c r="AI7">
        <v>-5.524897575378418</v>
      </c>
      <c r="AJ7">
        <v>-5.8965721130371094</v>
      </c>
      <c r="AK7">
        <v>-5.8434014320373535</v>
      </c>
      <c r="AL7">
        <v>6.9969609379768372E-2</v>
      </c>
      <c r="AM7">
        <v>-2.1214208602905273</v>
      </c>
      <c r="AN7">
        <v>-1.1727352142333984</v>
      </c>
      <c r="AO7">
        <v>-2.2376425266265869</v>
      </c>
      <c r="AP7">
        <v>-1.0081627368927002</v>
      </c>
      <c r="AQ7">
        <v>0.74796050786972046</v>
      </c>
      <c r="AR7">
        <v>1.3020089864730835</v>
      </c>
      <c r="AS7">
        <v>2.2227537631988525</v>
      </c>
      <c r="AT7">
        <v>6.3949675559997559</v>
      </c>
      <c r="AU7">
        <v>6.7494668960571289</v>
      </c>
      <c r="AV7">
        <v>6.3381271362304687</v>
      </c>
      <c r="AW7">
        <v>6.3950567245483398</v>
      </c>
    </row>
    <row r="8" spans="1:53" x14ac:dyDescent="0.3">
      <c r="A8">
        <v>2014</v>
      </c>
      <c r="B8">
        <v>0</v>
      </c>
      <c r="C8">
        <v>16.491294860839844</v>
      </c>
      <c r="D8">
        <v>12.01920223236084</v>
      </c>
      <c r="E8">
        <v>11.449838638305664</v>
      </c>
      <c r="F8">
        <v>7.1283669471740723</v>
      </c>
      <c r="G8">
        <v>7.2572641372680664</v>
      </c>
      <c r="H8">
        <v>14.089181900024414</v>
      </c>
      <c r="I8">
        <v>6.8441658020019531</v>
      </c>
      <c r="J8">
        <v>7.7774143218994141</v>
      </c>
      <c r="K8">
        <v>7.9600057601928711</v>
      </c>
      <c r="L8">
        <v>8.2029228210449219</v>
      </c>
      <c r="M8">
        <v>11.050137519836426</v>
      </c>
      <c r="N8">
        <v>4.7273812294006348</v>
      </c>
      <c r="O8">
        <v>4.9871807098388672</v>
      </c>
      <c r="P8">
        <v>5.011115550994873</v>
      </c>
      <c r="Q8">
        <v>5.1138291358947754</v>
      </c>
      <c r="R8">
        <v>24.535690307617188</v>
      </c>
      <c r="S8">
        <v>18.805984497070312</v>
      </c>
      <c r="T8">
        <v>18.785524368286133</v>
      </c>
      <c r="U8">
        <v>19.139560699462891</v>
      </c>
      <c r="V8">
        <v>19.229228973388672</v>
      </c>
      <c r="W8">
        <v>-1.4314526319503784</v>
      </c>
      <c r="X8">
        <v>2.5535707473754883</v>
      </c>
      <c r="Y8">
        <v>0.6067158579826355</v>
      </c>
      <c r="Z8">
        <v>-0.35349327325820923</v>
      </c>
      <c r="AA8">
        <v>-0.67456591129302979</v>
      </c>
      <c r="AB8">
        <v>3.1344435214996338</v>
      </c>
      <c r="AC8">
        <v>0.89243137836456299</v>
      </c>
      <c r="AD8">
        <v>1.5341160297393799</v>
      </c>
      <c r="AE8">
        <v>2.0978782176971436</v>
      </c>
      <c r="AF8">
        <v>2.3370890617370605</v>
      </c>
      <c r="AG8">
        <v>-0.32126176357269287</v>
      </c>
      <c r="AH8">
        <v>-3.272376537322998</v>
      </c>
      <c r="AI8">
        <v>-3.8687341213226318</v>
      </c>
      <c r="AJ8">
        <v>-5.052342414855957</v>
      </c>
      <c r="AK8">
        <v>-5.0113754272460938</v>
      </c>
      <c r="AL8">
        <v>4.2299842834472656</v>
      </c>
      <c r="AM8">
        <v>-0.35873919725418091</v>
      </c>
      <c r="AN8">
        <v>-0.88691878318786621</v>
      </c>
      <c r="AO8">
        <v>-1.6276895999908447</v>
      </c>
      <c r="AP8">
        <v>-3.5219814777374268</v>
      </c>
      <c r="AQ8">
        <v>-0.14488992094993591</v>
      </c>
      <c r="AR8">
        <v>0.91233670711517334</v>
      </c>
      <c r="AS8">
        <v>1.7699239253997803</v>
      </c>
    </row>
    <row r="9" spans="1:53" x14ac:dyDescent="0.3">
      <c r="A9">
        <v>2018</v>
      </c>
      <c r="B9">
        <v>0</v>
      </c>
      <c r="C9">
        <v>19.190036773681641</v>
      </c>
      <c r="D9">
        <v>16.325504302978516</v>
      </c>
      <c r="E9">
        <v>14.367712020874023</v>
      </c>
      <c r="F9">
        <v>10.12542724609375</v>
      </c>
      <c r="G9">
        <v>9.8705682754516602</v>
      </c>
      <c r="H9">
        <v>17.84901237487793</v>
      </c>
      <c r="I9">
        <v>10.00794506072998</v>
      </c>
      <c r="J9">
        <v>13.305941581726074</v>
      </c>
      <c r="K9">
        <v>13.597780227661133</v>
      </c>
      <c r="L9">
        <v>13.37910270690918</v>
      </c>
      <c r="M9">
        <v>10.935551643371582</v>
      </c>
      <c r="N9">
        <v>4.220057487487793</v>
      </c>
      <c r="O9">
        <v>5.443779468536377</v>
      </c>
      <c r="P9">
        <v>5.2667641639709473</v>
      </c>
      <c r="Q9">
        <v>5.0955085754394531</v>
      </c>
      <c r="R9">
        <v>26.951269149780273</v>
      </c>
      <c r="S9">
        <v>21.759469985961914</v>
      </c>
      <c r="T9">
        <v>21.753580093383789</v>
      </c>
      <c r="U9">
        <v>21.934669494628906</v>
      </c>
      <c r="V9">
        <v>21.867927551269531</v>
      </c>
      <c r="W9">
        <v>1.2029504776000977</v>
      </c>
      <c r="X9">
        <v>6.7866101264953613</v>
      </c>
      <c r="Y9">
        <v>4.7781639099121094</v>
      </c>
      <c r="Z9">
        <v>3.7963457107543945</v>
      </c>
      <c r="AA9">
        <v>3.8402109146118164</v>
      </c>
      <c r="AB9">
        <v>11.402462005615234</v>
      </c>
      <c r="AC9">
        <v>9.2111406326293945</v>
      </c>
      <c r="AD9">
        <v>9.7632532119750977</v>
      </c>
      <c r="AE9">
        <v>9.9168834686279297</v>
      </c>
      <c r="AF9">
        <v>9.5950450897216797</v>
      </c>
      <c r="AG9">
        <v>1.6903830766677856</v>
      </c>
      <c r="AH9">
        <v>-1.9640246629714966</v>
      </c>
      <c r="AI9">
        <v>-2.460282564163208</v>
      </c>
      <c r="AJ9">
        <v>-2.9703061580657959</v>
      </c>
      <c r="AK9">
        <v>-2.9866390228271484</v>
      </c>
      <c r="AL9">
        <v>9.5380277633666992</v>
      </c>
      <c r="AM9">
        <v>4.6661572456359863</v>
      </c>
      <c r="AN9">
        <v>2.8538322448730469</v>
      </c>
      <c r="AO9">
        <v>2.0533177852630615</v>
      </c>
      <c r="AP9">
        <v>-6.6573185920715332</v>
      </c>
      <c r="AQ9">
        <v>-2.1825425624847412</v>
      </c>
      <c r="AR9">
        <v>-1.6046395301818848</v>
      </c>
      <c r="AS9">
        <v>-0.66921848058700562</v>
      </c>
      <c r="AT9">
        <v>15.368427276611328</v>
      </c>
      <c r="AU9">
        <v>16.532569885253906</v>
      </c>
      <c r="AV9">
        <v>17.189851760864258</v>
      </c>
      <c r="AW9">
        <v>16.557853698730469</v>
      </c>
      <c r="AX9">
        <v>17.106033325195312</v>
      </c>
      <c r="AY9">
        <v>13.697287559509277</v>
      </c>
      <c r="AZ9">
        <v>13.556082725524902</v>
      </c>
      <c r="BA9">
        <v>10.435833930969238</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tabColor theme="1"/>
  </sheetPr>
  <dimension ref="A1:BA9"/>
  <sheetViews>
    <sheetView topLeftCell="U1" workbookViewId="0">
      <selection activeCell="Q43" sqref="Q43"/>
    </sheetView>
  </sheetViews>
  <sheetFormatPr baseColWidth="10" defaultColWidth="8.69921875" defaultRowHeight="15.6" x14ac:dyDescent="0.3"/>
  <sheetData>
    <row r="1" spans="1:53" x14ac:dyDescent="0.3">
      <c r="A1" t="s">
        <v>26</v>
      </c>
      <c r="B1" t="s">
        <v>102</v>
      </c>
      <c r="C1" t="s">
        <v>61</v>
      </c>
      <c r="D1" t="s">
        <v>62</v>
      </c>
      <c r="E1" t="s">
        <v>63</v>
      </c>
      <c r="F1" t="s">
        <v>64</v>
      </c>
      <c r="G1" t="s">
        <v>65</v>
      </c>
      <c r="H1" t="s">
        <v>103</v>
      </c>
      <c r="I1" t="s">
        <v>35</v>
      </c>
      <c r="J1" t="s">
        <v>36</v>
      </c>
      <c r="K1" t="s">
        <v>104</v>
      </c>
      <c r="L1" t="s">
        <v>105</v>
      </c>
      <c r="M1" t="s">
        <v>66</v>
      </c>
      <c r="N1" t="s">
        <v>67</v>
      </c>
      <c r="O1" t="s">
        <v>68</v>
      </c>
      <c r="P1" t="s">
        <v>69</v>
      </c>
      <c r="Q1" t="s">
        <v>70</v>
      </c>
      <c r="R1" t="s">
        <v>71</v>
      </c>
      <c r="S1" t="s">
        <v>72</v>
      </c>
      <c r="T1" t="s">
        <v>73</v>
      </c>
      <c r="U1" t="s">
        <v>74</v>
      </c>
      <c r="V1" t="s">
        <v>75</v>
      </c>
      <c r="W1" t="s">
        <v>106</v>
      </c>
      <c r="X1" t="s">
        <v>107</v>
      </c>
      <c r="Y1" t="s">
        <v>108</v>
      </c>
      <c r="Z1" t="s">
        <v>109</v>
      </c>
      <c r="AA1" t="s">
        <v>110</v>
      </c>
      <c r="AB1" t="s">
        <v>76</v>
      </c>
      <c r="AC1" t="s">
        <v>77</v>
      </c>
      <c r="AD1" t="s">
        <v>78</v>
      </c>
      <c r="AE1" t="s">
        <v>79</v>
      </c>
      <c r="AF1" t="s">
        <v>80</v>
      </c>
      <c r="AG1" t="s">
        <v>81</v>
      </c>
      <c r="AH1" t="s">
        <v>82</v>
      </c>
      <c r="AI1" t="s">
        <v>83</v>
      </c>
      <c r="AJ1" t="s">
        <v>84</v>
      </c>
      <c r="AK1" t="s">
        <v>85</v>
      </c>
      <c r="AL1" t="s">
        <v>86</v>
      </c>
      <c r="AM1" t="s">
        <v>87</v>
      </c>
      <c r="AN1" t="s">
        <v>88</v>
      </c>
      <c r="AO1" t="s">
        <v>89</v>
      </c>
      <c r="AP1" t="s">
        <v>90</v>
      </c>
      <c r="AQ1" t="s">
        <v>91</v>
      </c>
      <c r="AR1" t="s">
        <v>92</v>
      </c>
      <c r="AS1" t="s">
        <v>93</v>
      </c>
      <c r="AT1" t="s">
        <v>94</v>
      </c>
      <c r="AU1" t="s">
        <v>95</v>
      </c>
      <c r="AV1" t="s">
        <v>96</v>
      </c>
      <c r="AW1" t="s">
        <v>97</v>
      </c>
      <c r="AX1" t="s">
        <v>98</v>
      </c>
      <c r="AY1" t="s">
        <v>99</v>
      </c>
      <c r="AZ1" t="s">
        <v>100</v>
      </c>
      <c r="BA1" t="s">
        <v>101</v>
      </c>
    </row>
    <row r="2" spans="1:53" x14ac:dyDescent="0.3">
      <c r="A2" s="18">
        <v>1989</v>
      </c>
      <c r="B2" s="77">
        <v>0</v>
      </c>
      <c r="C2" s="77">
        <v>1.5748709440231323</v>
      </c>
      <c r="D2" s="77">
        <v>1.600909948348999</v>
      </c>
      <c r="E2" s="77">
        <v>1.5853004455566406</v>
      </c>
      <c r="F2" s="77">
        <v>1.5302814245223999</v>
      </c>
      <c r="G2" s="77"/>
      <c r="H2" s="77">
        <v>3.0085227489471436</v>
      </c>
      <c r="I2" s="77">
        <v>3.4075624942779541</v>
      </c>
      <c r="J2" s="77">
        <v>3.4713001251220703</v>
      </c>
      <c r="K2" s="77">
        <v>3.4030013084411621</v>
      </c>
      <c r="L2" s="77"/>
      <c r="M2" s="77">
        <v>1.4403818845748901</v>
      </c>
      <c r="N2" s="77">
        <v>1.4967950582504272</v>
      </c>
      <c r="O2" s="77">
        <v>1.4858733415603638</v>
      </c>
      <c r="P2" s="77">
        <v>1.4457545280456543</v>
      </c>
      <c r="Q2" s="77"/>
      <c r="R2" s="77">
        <v>3.1022729873657227</v>
      </c>
      <c r="S2" s="77">
        <v>3.4082679748535156</v>
      </c>
      <c r="T2" s="77">
        <v>3.3631794452667236</v>
      </c>
      <c r="U2" s="77">
        <v>3.306999683380127</v>
      </c>
      <c r="V2" s="77"/>
      <c r="W2" s="77">
        <v>2.7489438056945801</v>
      </c>
      <c r="X2" s="77">
        <v>2.8105168342590332</v>
      </c>
      <c r="Y2" s="77">
        <v>3.0263113975524902</v>
      </c>
      <c r="Z2" s="77">
        <v>2.9381563663482666</v>
      </c>
      <c r="AA2" s="77"/>
      <c r="AB2" s="77">
        <v>2.7714071273803711</v>
      </c>
      <c r="AC2" s="77">
        <v>2.9821770191192627</v>
      </c>
      <c r="AD2" s="77">
        <v>2.9517338275909424</v>
      </c>
      <c r="AE2" s="77">
        <v>2.8710458278656006</v>
      </c>
      <c r="AF2" s="77"/>
      <c r="AG2" s="77">
        <v>2.908419132232666</v>
      </c>
      <c r="AH2" s="77">
        <v>3.2082517147064209</v>
      </c>
      <c r="AI2" s="77">
        <v>3.1690456867218018</v>
      </c>
      <c r="AJ2" s="77">
        <v>3.204777717590332</v>
      </c>
      <c r="AK2" s="77"/>
      <c r="AL2" s="77"/>
      <c r="AM2" s="77"/>
      <c r="AN2" s="77"/>
      <c r="AO2" s="77"/>
      <c r="AP2" s="77"/>
      <c r="AQ2" s="77"/>
      <c r="AR2" s="77"/>
      <c r="AS2" s="77"/>
      <c r="AT2" s="77"/>
      <c r="AU2" s="77"/>
      <c r="AV2" s="77"/>
      <c r="AW2" s="77"/>
      <c r="AX2" s="77"/>
      <c r="AY2" s="77"/>
      <c r="AZ2" s="77"/>
      <c r="BA2" s="77"/>
    </row>
    <row r="3" spans="1:53" x14ac:dyDescent="0.3">
      <c r="A3" s="18">
        <v>1994</v>
      </c>
      <c r="B3" s="77">
        <v>0</v>
      </c>
      <c r="C3" s="77">
        <v>2.5186100006103516</v>
      </c>
      <c r="D3" s="77">
        <v>2.5626513957977295</v>
      </c>
      <c r="E3" s="77">
        <v>2.5456092357635498</v>
      </c>
      <c r="F3" s="77"/>
      <c r="G3" s="77"/>
      <c r="H3" s="77">
        <v>3.9947621822357178</v>
      </c>
      <c r="I3" s="77">
        <v>4.6038236618041992</v>
      </c>
      <c r="J3" s="77">
        <v>4.7037057876586914</v>
      </c>
      <c r="K3" s="77"/>
      <c r="L3" s="77"/>
      <c r="M3" s="77">
        <v>1.7899867296218872</v>
      </c>
      <c r="N3" s="77">
        <v>1.8571406602859497</v>
      </c>
      <c r="O3" s="77">
        <v>1.8302276134490967</v>
      </c>
      <c r="P3" s="77"/>
      <c r="Q3" s="77"/>
      <c r="R3" s="77"/>
      <c r="S3" s="77"/>
      <c r="T3" s="77"/>
      <c r="U3" s="77"/>
      <c r="V3" s="77"/>
      <c r="W3" s="77">
        <v>3.684666633605957</v>
      </c>
      <c r="X3" s="77">
        <v>3.7609167098999023</v>
      </c>
      <c r="Y3" s="77">
        <v>4.034003734588623</v>
      </c>
      <c r="Z3" s="77"/>
      <c r="AA3" s="77"/>
      <c r="AB3" s="77">
        <v>3.5451953411102295</v>
      </c>
      <c r="AC3" s="77">
        <v>3.7995078563690186</v>
      </c>
      <c r="AD3" s="77">
        <v>3.7875981330871582</v>
      </c>
      <c r="AE3" s="77"/>
      <c r="AF3" s="77"/>
      <c r="AG3" s="77"/>
      <c r="AH3" s="77"/>
      <c r="AI3" s="77"/>
      <c r="AJ3" s="77"/>
      <c r="AK3" s="77"/>
      <c r="AL3" s="77">
        <v>3.6493246555328369</v>
      </c>
      <c r="AM3" s="77">
        <v>3.9617903232574463</v>
      </c>
      <c r="AN3" s="77">
        <v>4.335456371307373</v>
      </c>
      <c r="AO3" s="77"/>
      <c r="AP3" s="77">
        <v>3.7625164985656738</v>
      </c>
      <c r="AQ3" s="77">
        <v>4.0145454406738281</v>
      </c>
      <c r="AR3" s="77">
        <v>4.1892728805541992</v>
      </c>
      <c r="AS3" s="77"/>
      <c r="AT3" s="77"/>
      <c r="AU3" s="77"/>
      <c r="AV3" s="77"/>
      <c r="AW3" s="77"/>
      <c r="AX3" s="77"/>
      <c r="AY3" s="77"/>
      <c r="AZ3" s="77"/>
      <c r="BA3" s="77"/>
    </row>
    <row r="4" spans="1:53" x14ac:dyDescent="0.3">
      <c r="A4" s="18">
        <v>1998</v>
      </c>
      <c r="B4" s="77">
        <v>0</v>
      </c>
      <c r="C4" s="77">
        <v>1.1829193830490112</v>
      </c>
      <c r="D4" s="77">
        <v>1.2833058834075928</v>
      </c>
      <c r="E4" s="77">
        <v>1.2910269498825073</v>
      </c>
      <c r="F4" s="77">
        <v>1.3413265943527222</v>
      </c>
      <c r="G4" s="77">
        <v>1.3456962108612061</v>
      </c>
      <c r="H4" s="77">
        <v>1.7604341506958008</v>
      </c>
      <c r="I4" s="77">
        <v>2.0304191112518311</v>
      </c>
      <c r="J4" s="77">
        <v>2.1180627346038818</v>
      </c>
      <c r="K4" s="77">
        <v>2.1160705089569092</v>
      </c>
      <c r="L4" s="77">
        <v>2.1222553253173828</v>
      </c>
      <c r="M4" s="77">
        <v>0.88129287958145142</v>
      </c>
      <c r="N4" s="77">
        <v>0.93954455852508545</v>
      </c>
      <c r="O4" s="77">
        <v>0.97286951541900635</v>
      </c>
      <c r="P4" s="77">
        <v>0.97231698036193848</v>
      </c>
      <c r="Q4" s="77">
        <v>0.97074258327484131</v>
      </c>
      <c r="R4" s="77">
        <v>2.0849325656890869</v>
      </c>
      <c r="S4" s="77">
        <v>2.2346889972686768</v>
      </c>
      <c r="T4" s="77">
        <v>2.2434670925140381</v>
      </c>
      <c r="U4" s="77">
        <v>2.2116434574127197</v>
      </c>
      <c r="V4" s="77">
        <v>2.2121877670288086</v>
      </c>
      <c r="W4" s="77">
        <v>1.8386354446411133</v>
      </c>
      <c r="X4" s="77">
        <v>1.8949344158172607</v>
      </c>
      <c r="Y4" s="77">
        <v>1.9365558624267578</v>
      </c>
      <c r="Z4" s="77">
        <v>1.9246863126754761</v>
      </c>
      <c r="AA4" s="77">
        <v>1.935154914855957</v>
      </c>
      <c r="AB4" s="77">
        <v>1.7612494230270386</v>
      </c>
      <c r="AC4" s="77">
        <v>1.807558536529541</v>
      </c>
      <c r="AD4" s="77">
        <v>1.8068792819976807</v>
      </c>
      <c r="AE4" s="77">
        <v>1.7875978946685791</v>
      </c>
      <c r="AF4" s="77">
        <v>1.8365422487258911</v>
      </c>
      <c r="AG4" s="77">
        <v>1.7263921499252319</v>
      </c>
      <c r="AH4" s="77">
        <v>1.7881419658660889</v>
      </c>
      <c r="AI4" s="77">
        <v>1.7871323823928833</v>
      </c>
      <c r="AJ4" s="77">
        <v>1.7907503843307495</v>
      </c>
      <c r="AK4" s="77">
        <v>1.7951502799987793</v>
      </c>
      <c r="AL4" s="77">
        <v>1.8155584335327148</v>
      </c>
      <c r="AM4" s="77">
        <v>1.8938422203063965</v>
      </c>
      <c r="AN4" s="77">
        <v>2.0020120143890381</v>
      </c>
      <c r="AO4" s="77">
        <v>1.9923120737075806</v>
      </c>
      <c r="AP4" s="77">
        <v>1.8449411392211914</v>
      </c>
      <c r="AQ4" s="77">
        <v>1.8902854919433594</v>
      </c>
      <c r="AR4" s="77">
        <v>1.946941614151001</v>
      </c>
      <c r="AS4" s="77">
        <v>1.9201563596725464</v>
      </c>
      <c r="AT4" s="77"/>
      <c r="AU4" s="77"/>
      <c r="AV4" s="77"/>
      <c r="AW4" s="77"/>
      <c r="AX4" s="77"/>
      <c r="AY4" s="77"/>
      <c r="AZ4" s="77"/>
      <c r="BA4" s="77"/>
    </row>
    <row r="5" spans="1:53" x14ac:dyDescent="0.3">
      <c r="A5" s="18">
        <v>2002</v>
      </c>
      <c r="B5" s="77">
        <v>0</v>
      </c>
      <c r="C5" s="77">
        <v>1.6060540676116943</v>
      </c>
      <c r="D5" s="77">
        <v>1.7385221719741821</v>
      </c>
      <c r="E5" s="77">
        <v>1.7383424043655396</v>
      </c>
      <c r="F5" s="77">
        <v>1.802741527557373</v>
      </c>
      <c r="G5" s="77">
        <v>1.8101110458374023</v>
      </c>
      <c r="H5" s="77">
        <v>2.463484525680542</v>
      </c>
      <c r="I5" s="77">
        <v>2.7606570720672607</v>
      </c>
      <c r="J5" s="77">
        <v>2.9274282455444336</v>
      </c>
      <c r="K5" s="77">
        <v>2.9261453151702881</v>
      </c>
      <c r="L5" s="77">
        <v>2.9292721748352051</v>
      </c>
      <c r="M5" s="77">
        <v>1.2636464834213257</v>
      </c>
      <c r="N5" s="77">
        <v>1.3152556419372559</v>
      </c>
      <c r="O5" s="77">
        <v>1.3955320119857788</v>
      </c>
      <c r="P5" s="77">
        <v>1.3985768556594849</v>
      </c>
      <c r="Q5" s="77">
        <v>1.3959977626800537</v>
      </c>
      <c r="R5" s="77">
        <v>2.9508442878723145</v>
      </c>
      <c r="S5" s="77">
        <v>3.0619888305664062</v>
      </c>
      <c r="T5" s="77">
        <v>3.0555562973022461</v>
      </c>
      <c r="U5" s="77">
        <v>3.0525209903717041</v>
      </c>
      <c r="V5" s="77">
        <v>3.0536904335021973</v>
      </c>
      <c r="W5" s="77">
        <v>2.5590958595275879</v>
      </c>
      <c r="X5" s="77">
        <v>2.6577033996582031</v>
      </c>
      <c r="Y5" s="77">
        <v>2.6816508769989014</v>
      </c>
      <c r="Z5" s="77">
        <v>2.6705336570739746</v>
      </c>
      <c r="AA5" s="77">
        <v>2.6843767166137695</v>
      </c>
      <c r="AB5" s="77">
        <v>2.4400153160095215</v>
      </c>
      <c r="AC5" s="77">
        <v>2.4839942455291748</v>
      </c>
      <c r="AD5" s="77">
        <v>2.4827914237976074</v>
      </c>
      <c r="AE5" s="77">
        <v>2.4678633213043213</v>
      </c>
      <c r="AF5" s="77">
        <v>2.5159831047058105</v>
      </c>
      <c r="AG5" s="77">
        <v>2.333141565322876</v>
      </c>
      <c r="AH5" s="77">
        <v>2.4093387126922607</v>
      </c>
      <c r="AI5" s="77">
        <v>2.4046182632446289</v>
      </c>
      <c r="AJ5" s="77">
        <v>2.4307389259338379</v>
      </c>
      <c r="AK5" s="77">
        <v>2.4283568859100342</v>
      </c>
      <c r="AL5" s="77">
        <v>2.5152695178985596</v>
      </c>
      <c r="AM5" s="77">
        <v>2.5945112705230713</v>
      </c>
      <c r="AN5" s="77">
        <v>2.7493522167205811</v>
      </c>
      <c r="AO5" s="77">
        <v>2.7311992645263672</v>
      </c>
      <c r="AP5" s="77">
        <v>2.4950754642486572</v>
      </c>
      <c r="AQ5" s="77">
        <v>2.5591046810150146</v>
      </c>
      <c r="AR5" s="77">
        <v>2.6485819816589355</v>
      </c>
      <c r="AS5" s="77">
        <v>2.6372029781341553</v>
      </c>
      <c r="AT5" s="77"/>
      <c r="AU5" s="77"/>
      <c r="AV5" s="77"/>
      <c r="AW5" s="77"/>
      <c r="AX5" s="77"/>
      <c r="AY5" s="77"/>
      <c r="AZ5" s="77"/>
      <c r="BA5" s="77"/>
    </row>
    <row r="6" spans="1:53" x14ac:dyDescent="0.3">
      <c r="A6" s="18">
        <v>2006</v>
      </c>
      <c r="B6" s="77">
        <v>0</v>
      </c>
      <c r="C6" s="77">
        <v>1.4246358871459961</v>
      </c>
      <c r="D6" s="77">
        <v>1.5323059558868408</v>
      </c>
      <c r="E6" s="77">
        <v>1.532318115234375</v>
      </c>
      <c r="F6" s="77">
        <v>1.5331790447235107</v>
      </c>
      <c r="G6" s="77">
        <v>1.5382707118988037</v>
      </c>
      <c r="H6" s="77">
        <v>2.3543293476104736</v>
      </c>
      <c r="I6" s="77">
        <v>2.607654333114624</v>
      </c>
      <c r="J6" s="77">
        <v>2.7517471313476562</v>
      </c>
      <c r="K6" s="77">
        <v>2.7033617496490479</v>
      </c>
      <c r="L6" s="77">
        <v>2.7232260704040527</v>
      </c>
      <c r="M6" s="77">
        <v>1.185804009437561</v>
      </c>
      <c r="N6" s="77">
        <v>1.2040561437606812</v>
      </c>
      <c r="O6" s="77">
        <v>1.2250274419784546</v>
      </c>
      <c r="P6" s="77">
        <v>1.2012686729431152</v>
      </c>
      <c r="Q6" s="77">
        <v>1.2018929719924927</v>
      </c>
      <c r="R6" s="77">
        <v>2.4117453098297119</v>
      </c>
      <c r="S6" s="77">
        <v>2.5184471607208252</v>
      </c>
      <c r="T6" s="77">
        <v>2.5048494338989258</v>
      </c>
      <c r="U6" s="77">
        <v>2.5096366405487061</v>
      </c>
      <c r="V6" s="77">
        <v>2.5155727863311768</v>
      </c>
      <c r="W6" s="77">
        <v>2.4056224822998047</v>
      </c>
      <c r="X6" s="77">
        <v>2.4581995010375977</v>
      </c>
      <c r="Y6" s="77">
        <v>2.4723491668701172</v>
      </c>
      <c r="Z6" s="77">
        <v>2.4215700626373291</v>
      </c>
      <c r="AA6" s="77">
        <v>2.4312219619750977</v>
      </c>
      <c r="AB6" s="77">
        <v>2.3068687915802002</v>
      </c>
      <c r="AC6" s="77">
        <v>2.2905879020690918</v>
      </c>
      <c r="AD6" s="77">
        <v>2.2958478927612305</v>
      </c>
      <c r="AE6" s="77">
        <v>2.2449171543121338</v>
      </c>
      <c r="AF6" s="77">
        <v>2.2912752628326416</v>
      </c>
      <c r="AG6" s="77">
        <v>2.233712911605835</v>
      </c>
      <c r="AH6" s="77">
        <v>2.2732834815979004</v>
      </c>
      <c r="AI6" s="77">
        <v>2.2684626579284668</v>
      </c>
      <c r="AJ6" s="77">
        <v>2.312619686126709</v>
      </c>
      <c r="AK6" s="77">
        <v>2.3116626739501953</v>
      </c>
      <c r="AL6" s="77">
        <v>2.4234473705291748</v>
      </c>
      <c r="AM6" s="77">
        <v>2.455913782119751</v>
      </c>
      <c r="AN6" s="77">
        <v>2.6296262741088867</v>
      </c>
      <c r="AO6" s="77">
        <v>2.5853016376495361</v>
      </c>
      <c r="AP6" s="77">
        <v>2.3247952461242676</v>
      </c>
      <c r="AQ6" s="77">
        <v>2.3491599559783936</v>
      </c>
      <c r="AR6" s="77">
        <v>2.4483270645141602</v>
      </c>
      <c r="AS6" s="77">
        <v>2.4029860496520996</v>
      </c>
      <c r="AT6" s="77"/>
      <c r="AU6" s="77"/>
      <c r="AV6" s="77"/>
      <c r="AW6" s="77"/>
      <c r="AX6" s="77"/>
      <c r="AY6" s="77"/>
      <c r="AZ6" s="77"/>
      <c r="BA6" s="77"/>
    </row>
    <row r="7" spans="1:53" x14ac:dyDescent="0.3">
      <c r="A7" s="18">
        <v>2010</v>
      </c>
      <c r="B7" s="77">
        <v>0</v>
      </c>
      <c r="C7" s="77">
        <v>1.5699558258056641</v>
      </c>
      <c r="D7" s="77">
        <v>1.6689753532409668</v>
      </c>
      <c r="E7" s="77">
        <v>1.6825971603393555</v>
      </c>
      <c r="F7" s="77">
        <v>1.7121460437774658</v>
      </c>
      <c r="G7" s="77">
        <v>1.7195456027984619</v>
      </c>
      <c r="H7" s="77">
        <v>2.59769606590271</v>
      </c>
      <c r="I7" s="77">
        <v>2.8366348743438721</v>
      </c>
      <c r="J7" s="77">
        <v>3.0468628406524658</v>
      </c>
      <c r="K7" s="77">
        <v>3.0369110107421875</v>
      </c>
      <c r="L7" s="77">
        <v>3.0621898174285889</v>
      </c>
      <c r="M7" s="77">
        <v>1.3148362636566162</v>
      </c>
      <c r="N7" s="77">
        <v>1.3396768569946289</v>
      </c>
      <c r="O7" s="77">
        <v>1.3805752992630005</v>
      </c>
      <c r="P7" s="77">
        <v>1.3723199367523193</v>
      </c>
      <c r="Q7" s="77">
        <v>1.3762037754058838</v>
      </c>
      <c r="R7" s="77">
        <v>2.7105803489685059</v>
      </c>
      <c r="S7" s="77">
        <v>2.9041004180908203</v>
      </c>
      <c r="T7" s="77">
        <v>2.9139807224273682</v>
      </c>
      <c r="U7" s="77">
        <v>2.921088695526123</v>
      </c>
      <c r="V7" s="77">
        <v>2.9381568431854248</v>
      </c>
      <c r="W7" s="77">
        <v>2.6925849914550781</v>
      </c>
      <c r="X7" s="77">
        <v>2.8003451824188232</v>
      </c>
      <c r="Y7" s="77">
        <v>2.8431906700134277</v>
      </c>
      <c r="Z7" s="77">
        <v>2.8285343647003174</v>
      </c>
      <c r="AA7" s="77">
        <v>2.8434333801269531</v>
      </c>
      <c r="AB7" s="77">
        <v>2.5324170589447021</v>
      </c>
      <c r="AC7" s="77">
        <v>2.5741753578186035</v>
      </c>
      <c r="AD7" s="77">
        <v>2.5814945697784424</v>
      </c>
      <c r="AE7" s="77">
        <v>2.5616207122802734</v>
      </c>
      <c r="AF7" s="77">
        <v>2.6098077297210693</v>
      </c>
      <c r="AG7" s="77">
        <v>2.6095185279846191</v>
      </c>
      <c r="AH7" s="77">
        <v>2.6831760406494141</v>
      </c>
      <c r="AI7" s="77">
        <v>2.6857001781463623</v>
      </c>
      <c r="AJ7" s="77">
        <v>2.6881859302520752</v>
      </c>
      <c r="AK7" s="77">
        <v>2.6902368068695068</v>
      </c>
      <c r="AL7" s="77">
        <v>2.7157909870147705</v>
      </c>
      <c r="AM7" s="77">
        <v>2.8215396404266357</v>
      </c>
      <c r="AN7" s="77">
        <v>3.0467665195465088</v>
      </c>
      <c r="AO7" s="77">
        <v>3.0360507965087891</v>
      </c>
      <c r="AP7" s="77">
        <v>2.540719747543335</v>
      </c>
      <c r="AQ7" s="77">
        <v>2.618544340133667</v>
      </c>
      <c r="AR7" s="77">
        <v>2.7493116855621338</v>
      </c>
      <c r="AS7" s="77">
        <v>2.7491464614868164</v>
      </c>
      <c r="AT7" s="77">
        <v>2.8787362575531006</v>
      </c>
      <c r="AU7" s="77">
        <v>2.9099340438842773</v>
      </c>
      <c r="AV7" s="77">
        <v>2.9116499423980713</v>
      </c>
      <c r="AW7" s="77">
        <v>2.9020893573760986</v>
      </c>
      <c r="AX7" s="77"/>
      <c r="AY7" s="77"/>
      <c r="AZ7" s="77"/>
      <c r="BA7" s="77"/>
    </row>
    <row r="8" spans="1:53" x14ac:dyDescent="0.3">
      <c r="A8" s="18">
        <v>2014</v>
      </c>
      <c r="B8" s="77">
        <v>0</v>
      </c>
      <c r="C8" s="77">
        <v>1.2656476497650146</v>
      </c>
      <c r="D8" s="77">
        <v>1.3856252431869507</v>
      </c>
      <c r="E8" s="77">
        <v>1.4065549373626709</v>
      </c>
      <c r="F8" s="77">
        <v>1.4420027732849121</v>
      </c>
      <c r="G8" s="77">
        <v>1.4461766481399536</v>
      </c>
      <c r="H8" s="77">
        <v>2.1475598812103271</v>
      </c>
      <c r="I8" s="77">
        <v>2.3572804927825928</v>
      </c>
      <c r="J8" s="77">
        <v>2.4828786849975586</v>
      </c>
      <c r="K8" s="77">
        <v>2.449228048324585</v>
      </c>
      <c r="L8" s="77">
        <v>2.4702239036560059</v>
      </c>
      <c r="M8" s="77">
        <v>1.0178254842758179</v>
      </c>
      <c r="N8" s="77">
        <v>1.0461634397506714</v>
      </c>
      <c r="O8" s="77">
        <v>1.0523210763931274</v>
      </c>
      <c r="P8" s="77">
        <v>1.0368854999542236</v>
      </c>
      <c r="Q8" s="77">
        <v>1.0381755828857422</v>
      </c>
      <c r="R8" s="77">
        <v>2.1548326015472412</v>
      </c>
      <c r="S8" s="77">
        <v>2.3439455032348633</v>
      </c>
      <c r="T8" s="77">
        <v>2.3374612331390381</v>
      </c>
      <c r="U8" s="77">
        <v>2.3421764373779297</v>
      </c>
      <c r="V8" s="77">
        <v>2.3465001583099365</v>
      </c>
      <c r="W8" s="77">
        <v>1.9944707155227661</v>
      </c>
      <c r="X8" s="77">
        <v>2.0385329723358154</v>
      </c>
      <c r="Y8" s="77">
        <v>2.0754721164703369</v>
      </c>
      <c r="Z8" s="77">
        <v>2.0499727725982666</v>
      </c>
      <c r="AA8" s="77">
        <v>2.0734765529632568</v>
      </c>
      <c r="AB8" s="77">
        <v>1.9401470422744751</v>
      </c>
      <c r="AC8" s="77">
        <v>1.9524368047714233</v>
      </c>
      <c r="AD8" s="77">
        <v>1.9566376209259033</v>
      </c>
      <c r="AE8" s="77">
        <v>1.9238792657852173</v>
      </c>
      <c r="AF8" s="77">
        <v>1.9650872945785522</v>
      </c>
      <c r="AG8" s="77">
        <v>1.9117143154144287</v>
      </c>
      <c r="AH8" s="77">
        <v>1.9380251169204712</v>
      </c>
      <c r="AI8" s="77">
        <v>1.9466615915298462</v>
      </c>
      <c r="AJ8" s="77">
        <v>1.9291691780090332</v>
      </c>
      <c r="AK8" s="77">
        <v>1.929482102394104</v>
      </c>
      <c r="AL8" s="77">
        <v>2.0663249492645264</v>
      </c>
      <c r="AM8" s="77">
        <v>2.1140255928039551</v>
      </c>
      <c r="AN8" s="77">
        <v>2.2356512546539307</v>
      </c>
      <c r="AO8" s="77">
        <v>2.1967787742614746</v>
      </c>
      <c r="AP8" s="77">
        <v>1.9434236288070679</v>
      </c>
      <c r="AQ8" s="77">
        <v>1.983345627784729</v>
      </c>
      <c r="AR8" s="77">
        <v>2.0776097774505615</v>
      </c>
      <c r="AS8" s="77">
        <v>2.0571885108947754</v>
      </c>
      <c r="AT8" s="77"/>
      <c r="AU8" s="77"/>
      <c r="AV8" s="77"/>
      <c r="AW8" s="77"/>
      <c r="AX8" s="77"/>
      <c r="AY8" s="77"/>
      <c r="AZ8" s="77"/>
      <c r="BA8" s="77"/>
    </row>
    <row r="9" spans="1:53" x14ac:dyDescent="0.3">
      <c r="A9" s="18">
        <v>2018</v>
      </c>
      <c r="B9" s="77">
        <v>0</v>
      </c>
      <c r="C9" s="77">
        <v>2.3348493576049805</v>
      </c>
      <c r="D9" s="77">
        <v>2.5130023956298828</v>
      </c>
      <c r="E9" s="77">
        <v>2.5420584678649902</v>
      </c>
      <c r="F9" s="77">
        <v>2.5608291625976562</v>
      </c>
      <c r="G9" s="77">
        <v>2.5773096084594727</v>
      </c>
      <c r="H9" s="77">
        <v>4.3351516723632812</v>
      </c>
      <c r="I9" s="77">
        <v>4.6584987640380859</v>
      </c>
      <c r="J9" s="77">
        <v>4.9477806091308594</v>
      </c>
      <c r="K9" s="77">
        <v>4.8567042350769043</v>
      </c>
      <c r="L9" s="77">
        <v>4.8929729461669922</v>
      </c>
      <c r="M9" s="77">
        <v>1.9701937437057495</v>
      </c>
      <c r="N9" s="77">
        <v>2.0053842067718506</v>
      </c>
      <c r="O9" s="77">
        <v>2.0136120319366455</v>
      </c>
      <c r="P9" s="77">
        <v>1.9683851003646851</v>
      </c>
      <c r="Q9" s="77">
        <v>1.9747289419174194</v>
      </c>
      <c r="R9" s="77">
        <v>4.1454477310180664</v>
      </c>
      <c r="S9" s="77">
        <v>4.4379596710205078</v>
      </c>
      <c r="T9" s="77">
        <v>4.3893089294433594</v>
      </c>
      <c r="U9" s="77">
        <v>4.4021639823913574</v>
      </c>
      <c r="V9" s="77">
        <v>4.4075307846069336</v>
      </c>
      <c r="W9" s="77">
        <v>3.931149959564209</v>
      </c>
      <c r="X9" s="77">
        <v>4.0278925895690918</v>
      </c>
      <c r="Y9" s="77">
        <v>4.0972089767456055</v>
      </c>
      <c r="Z9" s="77">
        <v>4.0208191871643066</v>
      </c>
      <c r="AA9" s="77">
        <v>4.0581636428833008</v>
      </c>
      <c r="AB9" s="77">
        <v>3.785698413848877</v>
      </c>
      <c r="AC9" s="77">
        <v>3.8148424625396729</v>
      </c>
      <c r="AD9" s="77">
        <v>3.8071281909942627</v>
      </c>
      <c r="AE9" s="77">
        <v>3.7301149368286133</v>
      </c>
      <c r="AF9" s="77">
        <v>3.7872657775878906</v>
      </c>
      <c r="AG9" s="77">
        <v>3.8846035003662109</v>
      </c>
      <c r="AH9" s="77">
        <v>3.9090316295623779</v>
      </c>
      <c r="AI9" s="77">
        <v>3.8822033405303955</v>
      </c>
      <c r="AJ9" s="77">
        <v>3.849219799041748</v>
      </c>
      <c r="AK9" s="77">
        <v>3.8565845489501953</v>
      </c>
      <c r="AL9" s="77">
        <v>3.9644176959991455</v>
      </c>
      <c r="AM9" s="77">
        <v>4.0898656845092773</v>
      </c>
      <c r="AN9" s="77">
        <v>4.2427382469177246</v>
      </c>
      <c r="AO9" s="77">
        <v>4.157712459564209</v>
      </c>
      <c r="AP9" s="77">
        <v>3.8860902786254883</v>
      </c>
      <c r="AQ9" s="77">
        <v>3.9495251178741455</v>
      </c>
      <c r="AR9" s="77">
        <v>4.0809168815612793</v>
      </c>
      <c r="AS9" s="77">
        <v>4.015012264251709</v>
      </c>
      <c r="AT9" s="77">
        <v>3.9481148719787598</v>
      </c>
      <c r="AU9" s="77">
        <v>3.9675672054290771</v>
      </c>
      <c r="AV9" s="77">
        <v>3.9392464160919189</v>
      </c>
      <c r="AW9" s="77">
        <v>3.9492509365081787</v>
      </c>
      <c r="AX9" s="77">
        <v>3.8406274318695068</v>
      </c>
      <c r="AY9" s="77">
        <v>3.9407920837402344</v>
      </c>
      <c r="AZ9" s="77">
        <v>3.9846220016479492</v>
      </c>
      <c r="BA9" s="77">
        <v>4.1890935897827148</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tabColor theme="1"/>
  </sheetPr>
  <dimension ref="A1:E4"/>
  <sheetViews>
    <sheetView workbookViewId="0">
      <selection activeCell="A5" sqref="A5"/>
    </sheetView>
  </sheetViews>
  <sheetFormatPr baseColWidth="10" defaultColWidth="11" defaultRowHeight="15.6" x14ac:dyDescent="0.3"/>
  <sheetData>
    <row r="1" spans="1:5" x14ac:dyDescent="0.3">
      <c r="B1" t="s">
        <v>112</v>
      </c>
      <c r="C1" t="s">
        <v>113</v>
      </c>
      <c r="D1" t="s">
        <v>114</v>
      </c>
      <c r="E1" t="s">
        <v>115</v>
      </c>
    </row>
    <row r="2" spans="1:5" x14ac:dyDescent="0.3">
      <c r="A2" t="s">
        <v>116</v>
      </c>
      <c r="B2" s="11">
        <v>0.52983495556495974</v>
      </c>
      <c r="C2" s="11">
        <v>0.22556072788827761</v>
      </c>
      <c r="D2" s="11">
        <v>0.13570320214416701</v>
      </c>
      <c r="E2" s="11">
        <v>0.10890111440259558</v>
      </c>
    </row>
    <row r="3" spans="1:5" x14ac:dyDescent="0.3">
      <c r="A3" t="s">
        <v>117</v>
      </c>
      <c r="B3" s="11">
        <v>0.39527798933739527</v>
      </c>
      <c r="C3" s="11">
        <v>0.33625285605483624</v>
      </c>
      <c r="D3" s="11">
        <v>0.20068545316070069</v>
      </c>
      <c r="E3" s="11">
        <v>6.7783701447067787E-2</v>
      </c>
    </row>
    <row r="4" spans="1:5" x14ac:dyDescent="0.3">
      <c r="A4" t="s">
        <v>118</v>
      </c>
      <c r="B4" s="11">
        <v>0.30193905817174516</v>
      </c>
      <c r="C4" s="11">
        <v>0.4293628808864266</v>
      </c>
      <c r="D4" s="11">
        <v>0.20221606648199447</v>
      </c>
      <c r="E4" s="11">
        <v>6.6481994459833799E-2</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tabColor theme="1"/>
  </sheetPr>
  <dimension ref="A1:I24"/>
  <sheetViews>
    <sheetView topLeftCell="A10" workbookViewId="0">
      <selection activeCell="Q43" sqref="Q43"/>
    </sheetView>
  </sheetViews>
  <sheetFormatPr baseColWidth="10" defaultColWidth="8.69921875" defaultRowHeight="15.6" x14ac:dyDescent="0.3"/>
  <sheetData>
    <row r="1" spans="1:9" x14ac:dyDescent="0.3">
      <c r="A1" t="s">
        <v>128</v>
      </c>
      <c r="B1" t="s">
        <v>152</v>
      </c>
      <c r="C1" t="s">
        <v>153</v>
      </c>
      <c r="D1" t="s">
        <v>154</v>
      </c>
      <c r="E1" t="s">
        <v>155</v>
      </c>
      <c r="F1" t="s">
        <v>156</v>
      </c>
      <c r="G1" t="s">
        <v>157</v>
      </c>
      <c r="H1" t="s">
        <v>158</v>
      </c>
      <c r="I1" t="s">
        <v>159</v>
      </c>
    </row>
    <row r="2" spans="1:9" x14ac:dyDescent="0.3">
      <c r="A2" t="s">
        <v>129</v>
      </c>
      <c r="B2">
        <v>0.45887893438339233</v>
      </c>
      <c r="C2">
        <v>0.37680396437644958</v>
      </c>
      <c r="D2">
        <v>0.36633458733558655</v>
      </c>
      <c r="E2">
        <v>0.35808834433555603</v>
      </c>
      <c r="F2">
        <v>0.36557990312576294</v>
      </c>
      <c r="G2">
        <v>0.33505678176879883</v>
      </c>
      <c r="H2">
        <v>0.39495566487312317</v>
      </c>
      <c r="I2">
        <v>0.3597320020198822</v>
      </c>
    </row>
    <row r="3" spans="1:9" x14ac:dyDescent="0.3">
      <c r="A3" t="s">
        <v>130</v>
      </c>
      <c r="B3">
        <v>0.34782016277313232</v>
      </c>
      <c r="C3">
        <v>0.40179446339607239</v>
      </c>
      <c r="D3">
        <v>0.38804313540458679</v>
      </c>
      <c r="E3">
        <v>0.38243961334228516</v>
      </c>
      <c r="F3">
        <v>0.36935797333717346</v>
      </c>
      <c r="G3">
        <v>0.37036338448524475</v>
      </c>
      <c r="H3">
        <v>0.19895513355731964</v>
      </c>
      <c r="I3">
        <v>0.209983229637146</v>
      </c>
    </row>
    <row r="4" spans="1:9" x14ac:dyDescent="0.3">
      <c r="A4" t="s">
        <v>131</v>
      </c>
      <c r="B4">
        <v>0.19330088794231415</v>
      </c>
      <c r="C4">
        <v>0.22140158712863922</v>
      </c>
      <c r="D4">
        <v>0.24562226235866547</v>
      </c>
      <c r="E4">
        <v>0.25947204232215881</v>
      </c>
      <c r="F4">
        <v>0.2650621235370636</v>
      </c>
      <c r="G4">
        <v>0.29457986354827881</v>
      </c>
      <c r="H4">
        <v>0.406089186668396</v>
      </c>
      <c r="I4">
        <v>0.4302847683429718</v>
      </c>
    </row>
    <row r="5" spans="1:9" x14ac:dyDescent="0.3">
      <c r="A5" t="s">
        <v>132</v>
      </c>
      <c r="B5">
        <v>0.69656401872634888</v>
      </c>
      <c r="C5">
        <v>0.71281576156616211</v>
      </c>
      <c r="D5">
        <v>0.53007113933563232</v>
      </c>
      <c r="E5">
        <v>0.47901853919029236</v>
      </c>
      <c r="F5">
        <v>0.36104020476341248</v>
      </c>
      <c r="G5">
        <v>0.3546428382396698</v>
      </c>
      <c r="H5">
        <v>0.27444642782211304</v>
      </c>
      <c r="I5">
        <v>0.26247891783714294</v>
      </c>
    </row>
    <row r="6" spans="1:9" x14ac:dyDescent="0.3">
      <c r="A6" t="s">
        <v>133</v>
      </c>
      <c r="B6">
        <v>0.22503359615802765</v>
      </c>
      <c r="C6">
        <v>0.21879430115222931</v>
      </c>
      <c r="D6">
        <v>0.39311543107032776</v>
      </c>
      <c r="E6">
        <v>0.43250486254692078</v>
      </c>
      <c r="F6">
        <v>0.4991355836391449</v>
      </c>
      <c r="G6">
        <v>0.48737490177154541</v>
      </c>
      <c r="H6">
        <v>0.52069574594497681</v>
      </c>
      <c r="I6">
        <v>0.49571409821510315</v>
      </c>
    </row>
    <row r="7" spans="1:9" x14ac:dyDescent="0.3">
      <c r="A7" t="s">
        <v>134</v>
      </c>
      <c r="B7">
        <v>7.8402414917945862E-2</v>
      </c>
      <c r="C7">
        <v>6.8389929831027985E-2</v>
      </c>
      <c r="D7">
        <v>7.6813444495201111E-2</v>
      </c>
      <c r="E7">
        <v>8.8476598262786865E-2</v>
      </c>
      <c r="F7">
        <v>0.13982421159744263</v>
      </c>
      <c r="G7">
        <v>0.15798225998878479</v>
      </c>
      <c r="H7">
        <v>0.20485782623291016</v>
      </c>
      <c r="I7">
        <v>0.24180696904659271</v>
      </c>
    </row>
    <row r="8" spans="1:9" x14ac:dyDescent="0.3">
      <c r="A8" t="s">
        <v>135</v>
      </c>
      <c r="B8">
        <v>0.50966811180114746</v>
      </c>
      <c r="C8">
        <v>0.50815987586975098</v>
      </c>
      <c r="D8">
        <v>0.50308221578598022</v>
      </c>
      <c r="E8">
        <v>0.49052667617797852</v>
      </c>
      <c r="F8">
        <v>0.48329144716262817</v>
      </c>
      <c r="G8">
        <v>0.48132216930389404</v>
      </c>
      <c r="H8">
        <v>0.47859871387481689</v>
      </c>
      <c r="I8">
        <v>0.4703487753868103</v>
      </c>
    </row>
    <row r="9" spans="1:9" x14ac:dyDescent="0.3">
      <c r="A9" t="s">
        <v>136</v>
      </c>
      <c r="B9">
        <v>0.64784926176071167</v>
      </c>
      <c r="D9">
        <v>0.63220363855361938</v>
      </c>
      <c r="E9">
        <v>0.62567621469497681</v>
      </c>
      <c r="F9">
        <v>0.61685925722122192</v>
      </c>
      <c r="G9">
        <v>0.59328359365463257</v>
      </c>
      <c r="H9">
        <v>0.60521149635314941</v>
      </c>
      <c r="I9">
        <v>0.5971369743347168</v>
      </c>
    </row>
    <row r="10" spans="1:9" x14ac:dyDescent="0.3">
      <c r="A10" t="s">
        <v>137</v>
      </c>
      <c r="C10">
        <v>0.37927338480949402</v>
      </c>
      <c r="D10">
        <v>0.38587033748626709</v>
      </c>
      <c r="E10">
        <v>0.39523443579673767</v>
      </c>
      <c r="F10">
        <v>0.348772794008255</v>
      </c>
      <c r="G10">
        <v>0.31436097621917725</v>
      </c>
      <c r="H10">
        <v>0.33475208282470703</v>
      </c>
      <c r="I10">
        <v>0.37914317846298218</v>
      </c>
    </row>
    <row r="11" spans="1:9" x14ac:dyDescent="0.3">
      <c r="A11" t="s">
        <v>138</v>
      </c>
      <c r="C11">
        <v>0.26516112685203552</v>
      </c>
      <c r="D11">
        <v>0.26888680458068848</v>
      </c>
      <c r="E11">
        <v>0.22370953857898712</v>
      </c>
      <c r="F11">
        <v>0.19735746085643768</v>
      </c>
      <c r="G11">
        <v>0.19987271726131439</v>
      </c>
      <c r="H11">
        <v>0.21082338690757751</v>
      </c>
      <c r="I11">
        <v>0.24440062046051025</v>
      </c>
    </row>
    <row r="12" spans="1:9" x14ac:dyDescent="0.3">
      <c r="A12" t="s">
        <v>139</v>
      </c>
      <c r="C12">
        <v>0.35556545853614807</v>
      </c>
      <c r="D12">
        <v>0.34524285793304443</v>
      </c>
      <c r="E12">
        <v>0.38105601072311401</v>
      </c>
      <c r="F12">
        <v>0.45386976003646851</v>
      </c>
      <c r="G12">
        <v>0.48576632142066956</v>
      </c>
      <c r="H12">
        <v>0.45442453026771545</v>
      </c>
      <c r="I12">
        <v>0.37645620107650757</v>
      </c>
    </row>
    <row r="13" spans="1:9" x14ac:dyDescent="0.3">
      <c r="A13" t="s">
        <v>140</v>
      </c>
      <c r="B13">
        <v>0.11774098873138428</v>
      </c>
      <c r="D13">
        <v>0.12805408239364624</v>
      </c>
      <c r="E13">
        <v>0.13650250434875488</v>
      </c>
      <c r="F13">
        <v>0.13642343878746033</v>
      </c>
      <c r="G13">
        <v>0.13916358351707458</v>
      </c>
      <c r="H13">
        <v>0.14762663841247559</v>
      </c>
      <c r="I13">
        <v>0.15175303816795349</v>
      </c>
    </row>
    <row r="14" spans="1:9" x14ac:dyDescent="0.3">
      <c r="A14" t="s">
        <v>141</v>
      </c>
      <c r="B14">
        <v>0.26558205485343933</v>
      </c>
      <c r="D14">
        <v>0.27066278457641602</v>
      </c>
      <c r="E14">
        <v>0.26847630739212036</v>
      </c>
      <c r="F14">
        <v>0.25403052568435669</v>
      </c>
      <c r="G14">
        <v>0.25289791822433472</v>
      </c>
      <c r="H14">
        <v>0.26926565170288086</v>
      </c>
      <c r="I14">
        <v>0.2666890025138855</v>
      </c>
    </row>
    <row r="15" spans="1:9" x14ac:dyDescent="0.3">
      <c r="A15" t="s">
        <v>142</v>
      </c>
      <c r="B15">
        <v>0.15997366607189178</v>
      </c>
      <c r="D15">
        <v>0.15813694894313812</v>
      </c>
      <c r="E15">
        <v>0.15531237423419952</v>
      </c>
      <c r="F15">
        <v>0.15882012248039246</v>
      </c>
      <c r="G15">
        <v>0.15724201500415802</v>
      </c>
      <c r="H15">
        <v>0.14784033596515656</v>
      </c>
      <c r="I15">
        <v>0.14608022570610046</v>
      </c>
    </row>
    <row r="16" spans="1:9" x14ac:dyDescent="0.3">
      <c r="A16" t="s">
        <v>143</v>
      </c>
      <c r="B16">
        <v>0.4567033052444458</v>
      </c>
      <c r="D16">
        <v>0.44314616918563843</v>
      </c>
      <c r="E16">
        <v>0.43970879912376404</v>
      </c>
      <c r="F16">
        <v>0.45072591304779053</v>
      </c>
      <c r="G16">
        <v>0.45069646835327148</v>
      </c>
      <c r="H16">
        <v>0.43526738882064819</v>
      </c>
      <c r="I16">
        <v>0.43547773361206055</v>
      </c>
    </row>
    <row r="17" spans="1:9" x14ac:dyDescent="0.3">
      <c r="A17" t="s">
        <v>144</v>
      </c>
      <c r="G17">
        <v>0.63371974229812622</v>
      </c>
      <c r="I17">
        <v>0.55344760417938232</v>
      </c>
    </row>
    <row r="18" spans="1:9" x14ac:dyDescent="0.3">
      <c r="A18" t="s">
        <v>145</v>
      </c>
      <c r="G18">
        <v>6.3162133097648621E-2</v>
      </c>
      <c r="I18">
        <v>7.9177886247634888E-2</v>
      </c>
    </row>
    <row r="19" spans="1:9" x14ac:dyDescent="0.3">
      <c r="A19" t="s">
        <v>146</v>
      </c>
      <c r="G19">
        <v>3.0543163418769836E-2</v>
      </c>
      <c r="I19">
        <v>2.686242014169693E-2</v>
      </c>
    </row>
    <row r="20" spans="1:9" x14ac:dyDescent="0.3">
      <c r="A20" t="s">
        <v>147</v>
      </c>
      <c r="G20">
        <v>0.27257499098777771</v>
      </c>
      <c r="I20">
        <v>0.34051206707954407</v>
      </c>
    </row>
    <row r="21" spans="1:9" x14ac:dyDescent="0.3">
      <c r="A21" t="s">
        <v>148</v>
      </c>
      <c r="I21">
        <v>0.15333612263202667</v>
      </c>
    </row>
    <row r="22" spans="1:9" x14ac:dyDescent="0.3">
      <c r="A22" t="s">
        <v>149</v>
      </c>
      <c r="I22">
        <v>0.40537410974502563</v>
      </c>
    </row>
    <row r="23" spans="1:9" x14ac:dyDescent="0.3">
      <c r="A23" t="s">
        <v>150</v>
      </c>
      <c r="I23">
        <v>5.4447449743747711E-2</v>
      </c>
    </row>
    <row r="24" spans="1:9" x14ac:dyDescent="0.3">
      <c r="A24" t="s">
        <v>151</v>
      </c>
      <c r="I24">
        <v>0.38684231042861938</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tabColor theme="1"/>
  </sheetPr>
  <dimension ref="A1:J70"/>
  <sheetViews>
    <sheetView workbookViewId="0">
      <selection activeCell="Q43" sqref="Q43"/>
    </sheetView>
  </sheetViews>
  <sheetFormatPr baseColWidth="10" defaultColWidth="8.69921875" defaultRowHeight="15.6" x14ac:dyDescent="0.3"/>
  <sheetData>
    <row r="1" spans="1:10" x14ac:dyDescent="0.3">
      <c r="A1" t="s">
        <v>165</v>
      </c>
      <c r="B1" t="s">
        <v>128</v>
      </c>
      <c r="C1" t="s">
        <v>152</v>
      </c>
      <c r="D1" t="s">
        <v>153</v>
      </c>
      <c r="E1" t="s">
        <v>154</v>
      </c>
      <c r="F1" t="s">
        <v>155</v>
      </c>
      <c r="G1" t="s">
        <v>156</v>
      </c>
      <c r="H1" t="s">
        <v>157</v>
      </c>
      <c r="I1" t="s">
        <v>158</v>
      </c>
      <c r="J1" t="s">
        <v>159</v>
      </c>
    </row>
    <row r="2" spans="1:10" x14ac:dyDescent="0.3">
      <c r="A2" t="s">
        <v>116</v>
      </c>
      <c r="B2" t="s">
        <v>129</v>
      </c>
      <c r="C2">
        <v>0.42858856916427612</v>
      </c>
      <c r="D2">
        <v>0.35388588905334473</v>
      </c>
      <c r="E2">
        <v>0.34484034776687622</v>
      </c>
      <c r="F2">
        <v>0.34267860651016235</v>
      </c>
      <c r="G2">
        <v>0.3470693826675415</v>
      </c>
      <c r="H2">
        <v>0.31247487664222717</v>
      </c>
      <c r="I2">
        <v>0.38339507579803467</v>
      </c>
      <c r="J2">
        <v>0.35151290893554688</v>
      </c>
    </row>
    <row r="3" spans="1:10" x14ac:dyDescent="0.3">
      <c r="A3" t="s">
        <v>116</v>
      </c>
      <c r="B3" t="s">
        <v>130</v>
      </c>
      <c r="C3">
        <v>0.35665059089660645</v>
      </c>
      <c r="D3">
        <v>0.38745030760765076</v>
      </c>
      <c r="E3">
        <v>0.37243419885635376</v>
      </c>
      <c r="F3">
        <v>0.37015512585639954</v>
      </c>
      <c r="G3">
        <v>0.36895543336868286</v>
      </c>
      <c r="H3">
        <v>0.37019062042236328</v>
      </c>
      <c r="I3">
        <v>0.19141435623168945</v>
      </c>
      <c r="J3">
        <v>0.20756781101226807</v>
      </c>
    </row>
    <row r="4" spans="1:10" x14ac:dyDescent="0.3">
      <c r="A4" t="s">
        <v>116</v>
      </c>
      <c r="B4" t="s">
        <v>131</v>
      </c>
      <c r="C4">
        <v>0.21476083993911743</v>
      </c>
      <c r="D4">
        <v>0.25866380333900452</v>
      </c>
      <c r="E4">
        <v>0.28272545337677002</v>
      </c>
      <c r="F4">
        <v>0.28716626763343811</v>
      </c>
      <c r="G4">
        <v>0.28397518396377563</v>
      </c>
      <c r="H4">
        <v>0.31733450293540955</v>
      </c>
      <c r="I4">
        <v>0.42519056797027588</v>
      </c>
      <c r="J4">
        <v>0.44091928005218506</v>
      </c>
    </row>
    <row r="5" spans="1:10" x14ac:dyDescent="0.3">
      <c r="A5" t="s">
        <v>116</v>
      </c>
      <c r="B5" t="s">
        <v>132</v>
      </c>
      <c r="C5">
        <v>0.80593717098236084</v>
      </c>
      <c r="D5">
        <v>0.83686721324920654</v>
      </c>
      <c r="E5">
        <v>0.71020364761352539</v>
      </c>
      <c r="F5">
        <v>0.66042447090148926</v>
      </c>
      <c r="G5">
        <v>0.52619606256484985</v>
      </c>
      <c r="H5">
        <v>0.51390671730041504</v>
      </c>
      <c r="I5">
        <v>0.419374018907547</v>
      </c>
      <c r="J5">
        <v>0.38511916995048523</v>
      </c>
    </row>
    <row r="6" spans="1:10" x14ac:dyDescent="0.3">
      <c r="A6" t="s">
        <v>116</v>
      </c>
      <c r="B6" t="s">
        <v>133</v>
      </c>
      <c r="C6">
        <v>0.17184218764305115</v>
      </c>
      <c r="D6">
        <v>0.14688657224178314</v>
      </c>
      <c r="E6">
        <v>0.27685856819152832</v>
      </c>
      <c r="F6">
        <v>0.32448762655258179</v>
      </c>
      <c r="G6">
        <v>0.44209623336791992</v>
      </c>
      <c r="H6">
        <v>0.44542881846427917</v>
      </c>
      <c r="I6">
        <v>0.51185321807861328</v>
      </c>
      <c r="J6">
        <v>0.51848340034484863</v>
      </c>
    </row>
    <row r="7" spans="1:10" x14ac:dyDescent="0.3">
      <c r="A7" t="s">
        <v>116</v>
      </c>
      <c r="B7" t="s">
        <v>134</v>
      </c>
      <c r="C7">
        <v>2.2220630198717117E-2</v>
      </c>
      <c r="D7">
        <v>1.6246246173977852E-2</v>
      </c>
      <c r="E7">
        <v>1.2937751598656178E-2</v>
      </c>
      <c r="F7">
        <v>1.5087911859154701E-2</v>
      </c>
      <c r="G7">
        <v>3.1707711517810822E-2</v>
      </c>
      <c r="H7">
        <v>4.066447913646698E-2</v>
      </c>
      <c r="I7">
        <v>6.8772763013839722E-2</v>
      </c>
      <c r="J7">
        <v>9.6397414803504944E-2</v>
      </c>
    </row>
    <row r="8" spans="1:10" x14ac:dyDescent="0.3">
      <c r="A8" t="s">
        <v>116</v>
      </c>
      <c r="B8" t="s">
        <v>135</v>
      </c>
      <c r="C8">
        <v>0.51207548379898071</v>
      </c>
      <c r="D8">
        <v>0.50060391426086426</v>
      </c>
      <c r="E8">
        <v>0.47048532962799072</v>
      </c>
      <c r="F8">
        <v>0.44642898440361023</v>
      </c>
      <c r="G8">
        <v>0.43997123837471008</v>
      </c>
      <c r="H8">
        <v>0.41109111905097961</v>
      </c>
      <c r="I8">
        <v>0.42072927951812744</v>
      </c>
      <c r="J8">
        <v>0.42318695783615112</v>
      </c>
    </row>
    <row r="9" spans="1:10" x14ac:dyDescent="0.3">
      <c r="A9" t="s">
        <v>116</v>
      </c>
      <c r="B9" t="s">
        <v>136</v>
      </c>
      <c r="C9">
        <v>0.73420679569244385</v>
      </c>
      <c r="E9">
        <v>0.72077047824859619</v>
      </c>
      <c r="F9">
        <v>0.71935039758682251</v>
      </c>
      <c r="G9">
        <v>0.69312041997909546</v>
      </c>
      <c r="H9">
        <v>0.67160135507583618</v>
      </c>
      <c r="I9">
        <v>0.66293799877166748</v>
      </c>
      <c r="J9">
        <v>0.65848755836486816</v>
      </c>
    </row>
    <row r="10" spans="1:10" x14ac:dyDescent="0.3">
      <c r="A10" t="s">
        <v>116</v>
      </c>
      <c r="B10" t="s">
        <v>137</v>
      </c>
      <c r="D10">
        <v>0.4090677797794342</v>
      </c>
      <c r="E10">
        <v>0.45646262168884277</v>
      </c>
      <c r="F10">
        <v>0.46771487593650818</v>
      </c>
      <c r="G10">
        <v>0.41931843757629395</v>
      </c>
      <c r="H10">
        <v>0.40844839811325073</v>
      </c>
      <c r="I10">
        <v>0.42105329036712646</v>
      </c>
      <c r="J10">
        <v>0.4660155177116394</v>
      </c>
    </row>
    <row r="11" spans="1:10" x14ac:dyDescent="0.3">
      <c r="A11" t="s">
        <v>116</v>
      </c>
      <c r="B11" t="s">
        <v>138</v>
      </c>
      <c r="D11">
        <v>0.27458834648132324</v>
      </c>
      <c r="E11">
        <v>0.25485450029373169</v>
      </c>
      <c r="F11">
        <v>0.2199433296918869</v>
      </c>
      <c r="G11">
        <v>0.19947752356529236</v>
      </c>
      <c r="H11">
        <v>0.19750750064849854</v>
      </c>
      <c r="I11">
        <v>0.2019866406917572</v>
      </c>
      <c r="J11">
        <v>0.23515965044498444</v>
      </c>
    </row>
    <row r="12" spans="1:10" x14ac:dyDescent="0.3">
      <c r="A12" t="s">
        <v>116</v>
      </c>
      <c r="B12" t="s">
        <v>139</v>
      </c>
      <c r="D12">
        <v>0.31634390354156494</v>
      </c>
      <c r="E12">
        <v>0.28868287801742554</v>
      </c>
      <c r="F12">
        <v>0.31234180927276611</v>
      </c>
      <c r="G12">
        <v>0.3812040388584137</v>
      </c>
      <c r="H12">
        <v>0.39404413104057312</v>
      </c>
      <c r="I12">
        <v>0.37696006894111633</v>
      </c>
      <c r="J12">
        <v>0.29882484674453735</v>
      </c>
    </row>
    <row r="13" spans="1:10" x14ac:dyDescent="0.3">
      <c r="A13" t="s">
        <v>116</v>
      </c>
      <c r="B13" t="s">
        <v>148</v>
      </c>
      <c r="J13">
        <v>0.17033296823501587</v>
      </c>
    </row>
    <row r="14" spans="1:10" x14ac:dyDescent="0.3">
      <c r="A14" t="s">
        <v>116</v>
      </c>
      <c r="B14" t="s">
        <v>149</v>
      </c>
      <c r="J14">
        <v>0.46099701523780823</v>
      </c>
    </row>
    <row r="15" spans="1:10" x14ac:dyDescent="0.3">
      <c r="A15" t="s">
        <v>116</v>
      </c>
      <c r="B15" t="s">
        <v>150</v>
      </c>
      <c r="J15">
        <v>5.9093471616506577E-2</v>
      </c>
    </row>
    <row r="16" spans="1:10" x14ac:dyDescent="0.3">
      <c r="A16" t="s">
        <v>116</v>
      </c>
      <c r="B16" t="s">
        <v>151</v>
      </c>
      <c r="J16">
        <v>0.30957654118537903</v>
      </c>
    </row>
    <row r="17" spans="1:10" x14ac:dyDescent="0.3">
      <c r="A17" t="s">
        <v>116</v>
      </c>
      <c r="B17" t="s">
        <v>140</v>
      </c>
      <c r="C17">
        <v>0.1148647665977478</v>
      </c>
      <c r="E17">
        <v>0.13902127742767334</v>
      </c>
      <c r="F17">
        <v>0.14306646585464478</v>
      </c>
      <c r="G17">
        <v>0.14341755211353302</v>
      </c>
      <c r="H17">
        <v>0.13744817674160004</v>
      </c>
      <c r="I17">
        <v>0.14931762218475342</v>
      </c>
      <c r="J17">
        <v>0.14339488744735718</v>
      </c>
    </row>
    <row r="18" spans="1:10" x14ac:dyDescent="0.3">
      <c r="A18" t="s">
        <v>116</v>
      </c>
      <c r="B18" t="s">
        <v>141</v>
      </c>
      <c r="C18">
        <v>0.31240585446357727</v>
      </c>
      <c r="E18">
        <v>0.37764078378677368</v>
      </c>
      <c r="F18">
        <v>0.36306837201118469</v>
      </c>
      <c r="G18">
        <v>0.35078227519989014</v>
      </c>
      <c r="H18">
        <v>0.36831840872764587</v>
      </c>
      <c r="I18">
        <v>0.38420379161834717</v>
      </c>
      <c r="J18">
        <v>0.36478054523468018</v>
      </c>
    </row>
    <row r="19" spans="1:10" x14ac:dyDescent="0.3">
      <c r="A19" t="s">
        <v>116</v>
      </c>
      <c r="B19" t="s">
        <v>142</v>
      </c>
      <c r="C19">
        <v>0.181730717420578</v>
      </c>
      <c r="E19">
        <v>0.14480121433734894</v>
      </c>
      <c r="F19">
        <v>0.14391513168811798</v>
      </c>
      <c r="G19">
        <v>0.13875032961368561</v>
      </c>
      <c r="H19">
        <v>0.1350245326757431</v>
      </c>
      <c r="I19">
        <v>0.12011094391345978</v>
      </c>
      <c r="J19">
        <v>0.11441124230623245</v>
      </c>
    </row>
    <row r="20" spans="1:10" x14ac:dyDescent="0.3">
      <c r="A20" t="s">
        <v>116</v>
      </c>
      <c r="B20" t="s">
        <v>143</v>
      </c>
      <c r="C20">
        <v>0.39099866151809692</v>
      </c>
      <c r="E20">
        <v>0.33853673934936523</v>
      </c>
      <c r="F20">
        <v>0.34995001554489136</v>
      </c>
      <c r="G20">
        <v>0.36704981327056885</v>
      </c>
      <c r="H20">
        <v>0.35920888185501099</v>
      </c>
      <c r="I20">
        <v>0.34636765718460083</v>
      </c>
      <c r="J20">
        <v>0.3774133026599884</v>
      </c>
    </row>
    <row r="21" spans="1:10" x14ac:dyDescent="0.3">
      <c r="A21" t="s">
        <v>116</v>
      </c>
      <c r="B21" t="s">
        <v>144</v>
      </c>
      <c r="H21">
        <v>0.66123944520950317</v>
      </c>
      <c r="J21">
        <v>0.56730765104293823</v>
      </c>
    </row>
    <row r="22" spans="1:10" x14ac:dyDescent="0.3">
      <c r="A22" t="s">
        <v>116</v>
      </c>
      <c r="B22" t="s">
        <v>145</v>
      </c>
      <c r="H22">
        <v>5.1232907921075821E-2</v>
      </c>
      <c r="J22">
        <v>6.0537226498126984E-2</v>
      </c>
    </row>
    <row r="23" spans="1:10" x14ac:dyDescent="0.3">
      <c r="A23" t="s">
        <v>116</v>
      </c>
      <c r="B23" t="s">
        <v>146</v>
      </c>
      <c r="H23">
        <v>2.2025763988494873E-2</v>
      </c>
      <c r="J23">
        <v>1.9776737317442894E-2</v>
      </c>
    </row>
    <row r="24" spans="1:10" x14ac:dyDescent="0.3">
      <c r="A24" t="s">
        <v>116</v>
      </c>
      <c r="B24" t="s">
        <v>147</v>
      </c>
      <c r="H24">
        <v>0.26550188660621643</v>
      </c>
      <c r="J24">
        <v>0.35237839818000793</v>
      </c>
    </row>
    <row r="25" spans="1:10" x14ac:dyDescent="0.3">
      <c r="A25" t="s">
        <v>117</v>
      </c>
      <c r="B25" t="s">
        <v>129</v>
      </c>
      <c r="C25">
        <v>0.47958990931510925</v>
      </c>
      <c r="D25">
        <v>0.39364492893218994</v>
      </c>
      <c r="E25">
        <v>0.39327859878540039</v>
      </c>
      <c r="F25">
        <v>0.38669902086257935</v>
      </c>
      <c r="G25">
        <v>0.38727545738220215</v>
      </c>
      <c r="H25">
        <v>0.36442816257476807</v>
      </c>
      <c r="I25">
        <v>0.41673257946968079</v>
      </c>
      <c r="J25">
        <v>0.39057967066764832</v>
      </c>
    </row>
    <row r="26" spans="1:10" x14ac:dyDescent="0.3">
      <c r="A26" t="s">
        <v>117</v>
      </c>
      <c r="B26" t="s">
        <v>130</v>
      </c>
      <c r="C26">
        <v>0.36302429437637329</v>
      </c>
      <c r="D26">
        <v>0.42660510540008545</v>
      </c>
      <c r="E26">
        <v>0.41257616877555847</v>
      </c>
      <c r="F26">
        <v>0.39900738000869751</v>
      </c>
      <c r="G26">
        <v>0.38188385963439941</v>
      </c>
      <c r="H26">
        <v>0.37977305054664612</v>
      </c>
      <c r="I26">
        <v>0.21011181175708771</v>
      </c>
      <c r="J26">
        <v>0.21108660101890564</v>
      </c>
    </row>
    <row r="27" spans="1:10" x14ac:dyDescent="0.3">
      <c r="A27" t="s">
        <v>117</v>
      </c>
      <c r="B27" t="s">
        <v>131</v>
      </c>
      <c r="C27">
        <v>0.15738581120967865</v>
      </c>
      <c r="D27">
        <v>0.17974995076656342</v>
      </c>
      <c r="E27">
        <v>0.19414524734020233</v>
      </c>
      <c r="F27">
        <v>0.21429361402988434</v>
      </c>
      <c r="G27">
        <v>0.23084068298339844</v>
      </c>
      <c r="H27">
        <v>0.2557988166809082</v>
      </c>
      <c r="I27">
        <v>0.37315559387207031</v>
      </c>
      <c r="J27">
        <v>0.39833372831344604</v>
      </c>
    </row>
    <row r="28" spans="1:10" x14ac:dyDescent="0.3">
      <c r="A28" t="s">
        <v>117</v>
      </c>
      <c r="B28" t="s">
        <v>132</v>
      </c>
      <c r="C28">
        <v>0.58680421113967896</v>
      </c>
      <c r="D28">
        <v>0.62873005867004395</v>
      </c>
      <c r="E28">
        <v>0.376627117395401</v>
      </c>
      <c r="F28">
        <v>0.33547511696815491</v>
      </c>
      <c r="G28">
        <v>0.21762122213840485</v>
      </c>
      <c r="H28">
        <v>0.22660614550113678</v>
      </c>
      <c r="I28">
        <v>0.14474339783191681</v>
      </c>
      <c r="J28">
        <v>0.14532828330993652</v>
      </c>
    </row>
    <row r="29" spans="1:10" x14ac:dyDescent="0.3">
      <c r="A29" t="s">
        <v>117</v>
      </c>
      <c r="B29" t="s">
        <v>133</v>
      </c>
      <c r="C29">
        <v>0.29718142747879028</v>
      </c>
      <c r="D29">
        <v>0.28542068600654602</v>
      </c>
      <c r="E29">
        <v>0.52348774671554565</v>
      </c>
      <c r="F29">
        <v>0.56755363941192627</v>
      </c>
      <c r="G29">
        <v>0.59571611881256104</v>
      </c>
      <c r="H29">
        <v>0.56355977058410645</v>
      </c>
      <c r="I29">
        <v>0.575031578540802</v>
      </c>
      <c r="J29">
        <v>0.5170513391494751</v>
      </c>
    </row>
    <row r="30" spans="1:10" x14ac:dyDescent="0.3">
      <c r="A30" t="s">
        <v>117</v>
      </c>
      <c r="B30" t="s">
        <v>134</v>
      </c>
      <c r="C30">
        <v>0.11601435393095016</v>
      </c>
      <c r="D30">
        <v>8.5849277675151825E-2</v>
      </c>
      <c r="E30">
        <v>9.9885135889053345E-2</v>
      </c>
      <c r="F30">
        <v>9.6971280872821808E-2</v>
      </c>
      <c r="G30">
        <v>0.18666268885135651</v>
      </c>
      <c r="H30">
        <v>0.20983406901359558</v>
      </c>
      <c r="I30">
        <v>0.28022503852844238</v>
      </c>
      <c r="J30">
        <v>0.33762037754058838</v>
      </c>
    </row>
    <row r="31" spans="1:10" x14ac:dyDescent="0.3">
      <c r="A31" t="s">
        <v>117</v>
      </c>
      <c r="B31" t="s">
        <v>135</v>
      </c>
      <c r="C31">
        <v>0.53954833745956421</v>
      </c>
      <c r="D31">
        <v>0.54182159900665283</v>
      </c>
      <c r="E31">
        <v>0.54537034034729004</v>
      </c>
      <c r="F31">
        <v>0.53364694118499756</v>
      </c>
      <c r="G31">
        <v>0.52364414930343628</v>
      </c>
      <c r="H31">
        <v>0.54307562112808228</v>
      </c>
      <c r="I31">
        <v>0.53190988302230835</v>
      </c>
      <c r="J31">
        <v>0.51534140110015869</v>
      </c>
    </row>
    <row r="32" spans="1:10" x14ac:dyDescent="0.3">
      <c r="A32" t="s">
        <v>117</v>
      </c>
      <c r="B32" t="s">
        <v>136</v>
      </c>
      <c r="C32">
        <v>0.57423907518386841</v>
      </c>
      <c r="E32">
        <v>0.56144988536834717</v>
      </c>
      <c r="F32">
        <v>0.56752336025238037</v>
      </c>
      <c r="G32">
        <v>0.56218278408050537</v>
      </c>
      <c r="H32">
        <v>0.54660648107528687</v>
      </c>
      <c r="I32">
        <v>0.56223416328430176</v>
      </c>
      <c r="J32">
        <v>0.54503583908081055</v>
      </c>
    </row>
    <row r="33" spans="1:10" x14ac:dyDescent="0.3">
      <c r="A33" t="s">
        <v>117</v>
      </c>
      <c r="B33" t="s">
        <v>137</v>
      </c>
      <c r="D33">
        <v>0.32366707921028137</v>
      </c>
      <c r="E33">
        <v>0.30569848418235779</v>
      </c>
      <c r="F33">
        <v>0.32189258933067322</v>
      </c>
      <c r="G33">
        <v>0.27163246273994446</v>
      </c>
      <c r="H33">
        <v>0.21857690811157227</v>
      </c>
      <c r="I33">
        <v>0.23809629678726196</v>
      </c>
      <c r="J33">
        <v>0.28059890866279602</v>
      </c>
    </row>
    <row r="34" spans="1:10" x14ac:dyDescent="0.3">
      <c r="A34" t="s">
        <v>117</v>
      </c>
      <c r="B34" t="s">
        <v>138</v>
      </c>
      <c r="D34">
        <v>0.25424951314926147</v>
      </c>
      <c r="E34">
        <v>0.27279177308082581</v>
      </c>
      <c r="F34">
        <v>0.21891705691814423</v>
      </c>
      <c r="G34">
        <v>0.18262098729610443</v>
      </c>
      <c r="H34">
        <v>0.19529296457767487</v>
      </c>
      <c r="I34">
        <v>0.21259127557277679</v>
      </c>
      <c r="J34">
        <v>0.25327694416046143</v>
      </c>
    </row>
    <row r="35" spans="1:10" x14ac:dyDescent="0.3">
      <c r="A35" t="s">
        <v>117</v>
      </c>
      <c r="B35" t="s">
        <v>139</v>
      </c>
      <c r="D35">
        <v>0.42208337783813477</v>
      </c>
      <c r="E35">
        <v>0.42150974273681641</v>
      </c>
      <c r="F35">
        <v>0.45919033885002136</v>
      </c>
      <c r="G35">
        <v>0.5457465648651123</v>
      </c>
      <c r="H35">
        <v>0.58613014221191406</v>
      </c>
      <c r="I35">
        <v>0.54931241273880005</v>
      </c>
      <c r="J35">
        <v>0.46612414717674255</v>
      </c>
    </row>
    <row r="36" spans="1:10" x14ac:dyDescent="0.3">
      <c r="A36" t="s">
        <v>117</v>
      </c>
      <c r="B36" t="s">
        <v>148</v>
      </c>
      <c r="J36">
        <v>0.14060017466545105</v>
      </c>
    </row>
    <row r="37" spans="1:10" x14ac:dyDescent="0.3">
      <c r="A37" t="s">
        <v>117</v>
      </c>
      <c r="B37" t="s">
        <v>149</v>
      </c>
      <c r="J37">
        <v>0.35636353492736816</v>
      </c>
    </row>
    <row r="38" spans="1:10" x14ac:dyDescent="0.3">
      <c r="A38" t="s">
        <v>117</v>
      </c>
      <c r="B38" t="s">
        <v>150</v>
      </c>
      <c r="J38">
        <v>5.0503745675086975E-2</v>
      </c>
    </row>
    <row r="39" spans="1:10" x14ac:dyDescent="0.3">
      <c r="A39" t="s">
        <v>117</v>
      </c>
      <c r="B39" t="s">
        <v>151</v>
      </c>
      <c r="J39">
        <v>0.452532559633255</v>
      </c>
    </row>
    <row r="40" spans="1:10" x14ac:dyDescent="0.3">
      <c r="A40" t="s">
        <v>117</v>
      </c>
      <c r="B40" t="s">
        <v>140</v>
      </c>
      <c r="C40">
        <v>0.10446652770042419</v>
      </c>
      <c r="E40">
        <v>0.11737499386072159</v>
      </c>
      <c r="F40">
        <v>0.12997588515281677</v>
      </c>
      <c r="G40">
        <v>0.12837846577167511</v>
      </c>
      <c r="H40">
        <v>0.14602987468242645</v>
      </c>
      <c r="I40">
        <v>0.14836210012435913</v>
      </c>
      <c r="J40">
        <v>0.15441066026687622</v>
      </c>
    </row>
    <row r="41" spans="1:10" x14ac:dyDescent="0.3">
      <c r="A41" t="s">
        <v>117</v>
      </c>
      <c r="B41" t="s">
        <v>141</v>
      </c>
      <c r="C41">
        <v>0.21743233501911163</v>
      </c>
      <c r="E41">
        <v>0.17164818942546844</v>
      </c>
      <c r="F41">
        <v>0.1855069100856781</v>
      </c>
      <c r="G41">
        <v>0.16870179772377014</v>
      </c>
      <c r="H41">
        <v>0.13877306878566742</v>
      </c>
      <c r="I41">
        <v>0.16223381459712982</v>
      </c>
      <c r="J41">
        <v>0.1630280464887619</v>
      </c>
    </row>
    <row r="42" spans="1:10" x14ac:dyDescent="0.3">
      <c r="A42" t="s">
        <v>117</v>
      </c>
      <c r="B42" t="s">
        <v>142</v>
      </c>
      <c r="C42">
        <v>0.16621898114681244</v>
      </c>
      <c r="E42">
        <v>0.17711763083934784</v>
      </c>
      <c r="F42">
        <v>0.16797035932540894</v>
      </c>
      <c r="G42">
        <v>0.18129165470600128</v>
      </c>
      <c r="H42">
        <v>0.18441946804523468</v>
      </c>
      <c r="I42">
        <v>0.17609567940235138</v>
      </c>
      <c r="J42">
        <v>0.18587695062160492</v>
      </c>
    </row>
    <row r="43" spans="1:10" x14ac:dyDescent="0.3">
      <c r="A43" t="s">
        <v>117</v>
      </c>
      <c r="B43" t="s">
        <v>143</v>
      </c>
      <c r="C43">
        <v>0.51188212633132935</v>
      </c>
      <c r="E43">
        <v>0.53385919332504272</v>
      </c>
      <c r="F43">
        <v>0.51654684543609619</v>
      </c>
      <c r="G43">
        <v>0.52162808179855347</v>
      </c>
      <c r="H43">
        <v>0.53077757358551025</v>
      </c>
      <c r="I43">
        <v>0.51330840587615967</v>
      </c>
      <c r="J43">
        <v>0.49668434262275696</v>
      </c>
    </row>
    <row r="44" spans="1:10" x14ac:dyDescent="0.3">
      <c r="A44" t="s">
        <v>117</v>
      </c>
      <c r="B44" t="s">
        <v>144</v>
      </c>
      <c r="H44">
        <v>0.60862743854522705</v>
      </c>
      <c r="J44">
        <v>0.53454446792602539</v>
      </c>
    </row>
    <row r="45" spans="1:10" x14ac:dyDescent="0.3">
      <c r="A45" t="s">
        <v>117</v>
      </c>
      <c r="B45" t="s">
        <v>145</v>
      </c>
      <c r="H45">
        <v>6.9767899811267853E-2</v>
      </c>
      <c r="J45">
        <v>8.6804941296577454E-2</v>
      </c>
    </row>
    <row r="46" spans="1:10" x14ac:dyDescent="0.3">
      <c r="A46" t="s">
        <v>117</v>
      </c>
      <c r="B46" t="s">
        <v>146</v>
      </c>
      <c r="H46">
        <v>3.5945236682891846E-2</v>
      </c>
      <c r="J46">
        <v>3.1233789399266243E-2</v>
      </c>
    </row>
    <row r="47" spans="1:10" x14ac:dyDescent="0.3">
      <c r="A47" t="s">
        <v>117</v>
      </c>
      <c r="B47" t="s">
        <v>147</v>
      </c>
      <c r="H47">
        <v>0.28565940260887146</v>
      </c>
      <c r="J47">
        <v>0.34741678833961487</v>
      </c>
    </row>
    <row r="48" spans="1:10" x14ac:dyDescent="0.3">
      <c r="A48" t="s">
        <v>118</v>
      </c>
      <c r="B48" t="s">
        <v>129</v>
      </c>
      <c r="C48">
        <v>0.52499169111251831</v>
      </c>
      <c r="D48">
        <v>0.37623873353004456</v>
      </c>
      <c r="E48">
        <v>0.36471554636955261</v>
      </c>
      <c r="F48">
        <v>0.32277685403823853</v>
      </c>
      <c r="G48">
        <v>0.37317535281181335</v>
      </c>
      <c r="H48">
        <v>0.33287397027015686</v>
      </c>
      <c r="I48">
        <v>0.35595190525054932</v>
      </c>
      <c r="J48">
        <v>0.3191714882850647</v>
      </c>
    </row>
    <row r="49" spans="1:10" x14ac:dyDescent="0.3">
      <c r="A49" t="s">
        <v>118</v>
      </c>
      <c r="B49" t="s">
        <v>130</v>
      </c>
      <c r="C49">
        <v>0.33815330266952515</v>
      </c>
      <c r="D49">
        <v>0.47610324621200562</v>
      </c>
      <c r="E49">
        <v>0.41015079617500305</v>
      </c>
      <c r="F49">
        <v>0.40958583354949951</v>
      </c>
      <c r="G49">
        <v>0.35540825128555298</v>
      </c>
      <c r="H49">
        <v>0.36610177159309387</v>
      </c>
      <c r="I49">
        <v>0.20625920593738556</v>
      </c>
      <c r="J49">
        <v>0.23017188906669617</v>
      </c>
    </row>
    <row r="50" spans="1:10" x14ac:dyDescent="0.3">
      <c r="A50" t="s">
        <v>118</v>
      </c>
      <c r="B50" t="s">
        <v>131</v>
      </c>
      <c r="C50">
        <v>0.13685502111911774</v>
      </c>
      <c r="D50">
        <v>0.14765800535678864</v>
      </c>
      <c r="E50">
        <v>0.22513367235660553</v>
      </c>
      <c r="F50">
        <v>0.26763731241226196</v>
      </c>
      <c r="G50">
        <v>0.27141639590263367</v>
      </c>
      <c r="H50">
        <v>0.30102425813674927</v>
      </c>
      <c r="I50">
        <v>0.43778890371322632</v>
      </c>
      <c r="J50">
        <v>0.45065662264823914</v>
      </c>
    </row>
    <row r="51" spans="1:10" x14ac:dyDescent="0.3">
      <c r="A51" t="s">
        <v>118</v>
      </c>
      <c r="B51" t="s">
        <v>132</v>
      </c>
      <c r="C51">
        <v>0.33727288246154785</v>
      </c>
      <c r="D51">
        <v>0.3127884566783905</v>
      </c>
      <c r="E51">
        <v>0.17070996761322021</v>
      </c>
      <c r="F51">
        <v>0.11439640074968338</v>
      </c>
      <c r="G51">
        <v>8.5975922644138336E-2</v>
      </c>
      <c r="H51">
        <v>7.6560698449611664E-2</v>
      </c>
      <c r="I51">
        <v>5.0145138055086136E-2</v>
      </c>
      <c r="J51">
        <v>4.0569424629211426E-2</v>
      </c>
    </row>
    <row r="52" spans="1:10" x14ac:dyDescent="0.3">
      <c r="A52" t="s">
        <v>118</v>
      </c>
      <c r="B52" t="s">
        <v>133</v>
      </c>
      <c r="C52">
        <v>0.35187169909477234</v>
      </c>
      <c r="D52">
        <v>0.39175057411193848</v>
      </c>
      <c r="E52">
        <v>0.50150734186172485</v>
      </c>
      <c r="F52">
        <v>0.45465871691703796</v>
      </c>
      <c r="G52">
        <v>0.41380956768989563</v>
      </c>
      <c r="H52">
        <v>0.39017766714096069</v>
      </c>
      <c r="I52">
        <v>0.3560352623462677</v>
      </c>
      <c r="J52">
        <v>0.31810149550437927</v>
      </c>
    </row>
    <row r="53" spans="1:10" x14ac:dyDescent="0.3">
      <c r="A53" t="s">
        <v>118</v>
      </c>
      <c r="B53" t="s">
        <v>134</v>
      </c>
      <c r="C53">
        <v>0.31085541844367981</v>
      </c>
      <c r="D53">
        <v>0.29546096920967102</v>
      </c>
      <c r="E53">
        <v>0.32778269052505493</v>
      </c>
      <c r="F53">
        <v>0.43094488978385925</v>
      </c>
      <c r="G53">
        <v>0.50021451711654663</v>
      </c>
      <c r="H53">
        <v>0.53326165676116943</v>
      </c>
      <c r="I53">
        <v>0.59381955862045288</v>
      </c>
      <c r="J53">
        <v>0.64132905006408691</v>
      </c>
    </row>
    <row r="54" spans="1:10" x14ac:dyDescent="0.3">
      <c r="A54" t="s">
        <v>118</v>
      </c>
      <c r="B54" t="s">
        <v>135</v>
      </c>
      <c r="C54">
        <v>0.5371549129486084</v>
      </c>
      <c r="D54">
        <v>0.56625014543533325</v>
      </c>
      <c r="E54">
        <v>0.54498368501663208</v>
      </c>
      <c r="F54">
        <v>0.57181054353713989</v>
      </c>
      <c r="G54">
        <v>0.54775691032409668</v>
      </c>
      <c r="H54">
        <v>0.5989798903465271</v>
      </c>
      <c r="I54">
        <v>0.58621937036514282</v>
      </c>
      <c r="J54">
        <v>0.58514159917831421</v>
      </c>
    </row>
    <row r="55" spans="1:10" x14ac:dyDescent="0.3">
      <c r="A55" t="s">
        <v>118</v>
      </c>
      <c r="B55" t="s">
        <v>136</v>
      </c>
      <c r="C55">
        <v>0.41597616672515869</v>
      </c>
      <c r="E55">
        <v>0.47462946176528931</v>
      </c>
      <c r="F55">
        <v>0.41257667541503906</v>
      </c>
      <c r="G55">
        <v>0.45394784212112427</v>
      </c>
      <c r="H55">
        <v>0.42796728014945984</v>
      </c>
      <c r="I55">
        <v>0.48314371705055237</v>
      </c>
      <c r="J55">
        <v>0.47949281334877014</v>
      </c>
    </row>
    <row r="56" spans="1:10" x14ac:dyDescent="0.3">
      <c r="A56" t="s">
        <v>118</v>
      </c>
      <c r="B56" t="s">
        <v>137</v>
      </c>
      <c r="D56">
        <v>0.29166662693023682</v>
      </c>
      <c r="E56">
        <v>0.27733555436134338</v>
      </c>
      <c r="F56">
        <v>0.28045985102653503</v>
      </c>
      <c r="G56">
        <v>0.25720506906509399</v>
      </c>
      <c r="H56">
        <v>0.18732945621013641</v>
      </c>
      <c r="I56">
        <v>0.2200058251619339</v>
      </c>
      <c r="J56">
        <v>0.22535377740859985</v>
      </c>
    </row>
    <row r="57" spans="1:10" x14ac:dyDescent="0.3">
      <c r="A57" t="s">
        <v>118</v>
      </c>
      <c r="B57" t="s">
        <v>138</v>
      </c>
      <c r="D57">
        <v>0.2656935453414917</v>
      </c>
      <c r="E57">
        <v>0.31796327233314514</v>
      </c>
      <c r="F57">
        <v>0.26867103576660156</v>
      </c>
      <c r="G57">
        <v>0.23875744640827179</v>
      </c>
      <c r="H57">
        <v>0.23901443183422089</v>
      </c>
      <c r="I57">
        <v>0.26099798083305359</v>
      </c>
      <c r="J57">
        <v>0.27696532011032104</v>
      </c>
    </row>
    <row r="58" spans="1:10" x14ac:dyDescent="0.3">
      <c r="A58" t="s">
        <v>118</v>
      </c>
      <c r="B58" t="s">
        <v>139</v>
      </c>
      <c r="D58">
        <v>0.44263982772827148</v>
      </c>
      <c r="E58">
        <v>0.40470117330551147</v>
      </c>
      <c r="F58">
        <v>0.4508691132068634</v>
      </c>
      <c r="G58">
        <v>0.50403749942779541</v>
      </c>
      <c r="H58">
        <v>0.57365614175796509</v>
      </c>
      <c r="I58">
        <v>0.51899617910385132</v>
      </c>
      <c r="J58">
        <v>0.4976809024810791</v>
      </c>
    </row>
    <row r="59" spans="1:10" x14ac:dyDescent="0.3">
      <c r="A59" t="s">
        <v>118</v>
      </c>
      <c r="B59" t="s">
        <v>148</v>
      </c>
      <c r="J59">
        <v>0.1221066415309906</v>
      </c>
    </row>
    <row r="60" spans="1:10" x14ac:dyDescent="0.3">
      <c r="A60" t="s">
        <v>118</v>
      </c>
      <c r="B60" t="s">
        <v>149</v>
      </c>
      <c r="J60">
        <v>0.28359737992286682</v>
      </c>
    </row>
    <row r="61" spans="1:10" x14ac:dyDescent="0.3">
      <c r="A61" t="s">
        <v>118</v>
      </c>
      <c r="B61" t="s">
        <v>150</v>
      </c>
      <c r="J61">
        <v>4.8615749925374985E-2</v>
      </c>
    </row>
    <row r="62" spans="1:10" x14ac:dyDescent="0.3">
      <c r="A62" t="s">
        <v>118</v>
      </c>
      <c r="B62" t="s">
        <v>151</v>
      </c>
      <c r="J62">
        <v>0.54568022489547729</v>
      </c>
    </row>
    <row r="63" spans="1:10" x14ac:dyDescent="0.3">
      <c r="A63" t="s">
        <v>118</v>
      </c>
      <c r="B63" t="s">
        <v>140</v>
      </c>
      <c r="C63">
        <v>9.0257816016674042E-2</v>
      </c>
      <c r="E63">
        <v>0.11407096683979034</v>
      </c>
      <c r="F63">
        <v>0.10519144684076309</v>
      </c>
      <c r="G63">
        <v>0.13760729134082794</v>
      </c>
      <c r="H63">
        <v>0.14758644998073578</v>
      </c>
      <c r="I63">
        <v>0.14256289601325989</v>
      </c>
      <c r="J63">
        <v>0.16252709925174713</v>
      </c>
    </row>
    <row r="64" spans="1:10" x14ac:dyDescent="0.3">
      <c r="A64" t="s">
        <v>118</v>
      </c>
      <c r="B64" t="s">
        <v>141</v>
      </c>
      <c r="C64">
        <v>0.13119347393512726</v>
      </c>
      <c r="E64">
        <v>0.11877623945474625</v>
      </c>
      <c r="F64">
        <v>0.13723079860210419</v>
      </c>
      <c r="G64">
        <v>0.11166315525770187</v>
      </c>
      <c r="H64">
        <v>0.10106462240219116</v>
      </c>
      <c r="I64">
        <v>9.5250584185123444E-2</v>
      </c>
      <c r="J64">
        <v>0.12767209112644196</v>
      </c>
    </row>
    <row r="65" spans="1:10" x14ac:dyDescent="0.3">
      <c r="A65" t="s">
        <v>118</v>
      </c>
      <c r="B65" t="s">
        <v>142</v>
      </c>
      <c r="C65">
        <v>0.15222446620464325</v>
      </c>
      <c r="E65">
        <v>0.16111181676387787</v>
      </c>
      <c r="F65">
        <v>0.19017821550369263</v>
      </c>
      <c r="G65">
        <v>0.17482328414916992</v>
      </c>
      <c r="H65">
        <v>0.16854776442050934</v>
      </c>
      <c r="I65">
        <v>0.13825505971908569</v>
      </c>
      <c r="J65">
        <v>0.16495546698570251</v>
      </c>
    </row>
    <row r="66" spans="1:10" x14ac:dyDescent="0.3">
      <c r="A66" t="s">
        <v>118</v>
      </c>
      <c r="B66" t="s">
        <v>143</v>
      </c>
      <c r="C66">
        <v>0.62632423639297485</v>
      </c>
      <c r="E66">
        <v>0.60604095458984375</v>
      </c>
      <c r="F66">
        <v>0.56739956140518188</v>
      </c>
      <c r="G66">
        <v>0.57590627670288086</v>
      </c>
      <c r="H66">
        <v>0.58280116319656372</v>
      </c>
      <c r="I66">
        <v>0.62393146753311157</v>
      </c>
      <c r="J66">
        <v>0.5448453426361084</v>
      </c>
    </row>
    <row r="67" spans="1:10" x14ac:dyDescent="0.3">
      <c r="A67" t="s">
        <v>118</v>
      </c>
      <c r="B67" t="s">
        <v>144</v>
      </c>
      <c r="H67">
        <v>0.59301102161407471</v>
      </c>
      <c r="J67">
        <v>0.53601068258285522</v>
      </c>
    </row>
    <row r="68" spans="1:10" x14ac:dyDescent="0.3">
      <c r="A68" t="s">
        <v>118</v>
      </c>
      <c r="B68" t="s">
        <v>145</v>
      </c>
      <c r="H68">
        <v>9.5313362777233124E-2</v>
      </c>
      <c r="J68">
        <v>0.14627350866794586</v>
      </c>
    </row>
    <row r="69" spans="1:10" x14ac:dyDescent="0.3">
      <c r="A69" t="s">
        <v>118</v>
      </c>
      <c r="B69" t="s">
        <v>146</v>
      </c>
      <c r="H69">
        <v>4.8231847584247589E-2</v>
      </c>
      <c r="J69">
        <v>4.7695882618427277E-2</v>
      </c>
    </row>
    <row r="70" spans="1:10" x14ac:dyDescent="0.3">
      <c r="A70" t="s">
        <v>118</v>
      </c>
      <c r="B70" t="s">
        <v>147</v>
      </c>
      <c r="H70">
        <v>0.26344379782676697</v>
      </c>
      <c r="J70">
        <v>0.27001994848251343</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tabColor theme="1"/>
  </sheetPr>
  <dimension ref="A1:S25"/>
  <sheetViews>
    <sheetView topLeftCell="A2" workbookViewId="0">
      <selection activeCell="B23" sqref="B23:B25"/>
    </sheetView>
  </sheetViews>
  <sheetFormatPr baseColWidth="10" defaultColWidth="8.69921875" defaultRowHeight="15.6" x14ac:dyDescent="0.3"/>
  <cols>
    <col min="2" max="2" width="12.69921875" customWidth="1"/>
  </cols>
  <sheetData>
    <row r="1" spans="1:19" x14ac:dyDescent="0.3">
      <c r="A1" t="s">
        <v>26</v>
      </c>
      <c r="B1" t="s">
        <v>165</v>
      </c>
      <c r="C1" t="s">
        <v>34</v>
      </c>
      <c r="D1" t="s">
        <v>35</v>
      </c>
      <c r="E1" t="s">
        <v>36</v>
      </c>
      <c r="F1" t="s">
        <v>168</v>
      </c>
      <c r="G1" t="s">
        <v>169</v>
      </c>
      <c r="H1" t="s">
        <v>170</v>
      </c>
      <c r="I1" t="s">
        <v>171</v>
      </c>
      <c r="J1" t="s">
        <v>172</v>
      </c>
      <c r="K1" t="s">
        <v>173</v>
      </c>
      <c r="L1" t="s">
        <v>174</v>
      </c>
      <c r="M1" t="s">
        <v>175</v>
      </c>
      <c r="N1" t="s">
        <v>56</v>
      </c>
      <c r="O1" t="s">
        <v>82</v>
      </c>
      <c r="P1" t="s">
        <v>176</v>
      </c>
      <c r="Q1" t="s">
        <v>31</v>
      </c>
      <c r="R1" t="s">
        <v>32</v>
      </c>
      <c r="S1" t="s">
        <v>33</v>
      </c>
    </row>
    <row r="2" spans="1:19" x14ac:dyDescent="0.3">
      <c r="A2">
        <v>1989</v>
      </c>
      <c r="B2" t="s">
        <v>391</v>
      </c>
      <c r="C2">
        <v>0.80593717098236084</v>
      </c>
      <c r="D2">
        <v>0.17184218764305115</v>
      </c>
      <c r="E2">
        <v>2.2220630198717117E-2</v>
      </c>
      <c r="J2">
        <v>0.1148647665977478</v>
      </c>
      <c r="K2">
        <v>0.31240585446357727</v>
      </c>
      <c r="L2">
        <v>0.181730717420578</v>
      </c>
      <c r="M2">
        <v>0.39099866151809692</v>
      </c>
      <c r="N2">
        <v>0.26579317450523376</v>
      </c>
      <c r="O2">
        <v>0.73420679569244385</v>
      </c>
      <c r="P2" t="s">
        <v>177</v>
      </c>
      <c r="Q2">
        <v>0.42858856916427612</v>
      </c>
      <c r="R2">
        <v>0.35665059089660645</v>
      </c>
      <c r="S2">
        <v>0.21476083993911743</v>
      </c>
    </row>
    <row r="3" spans="1:19" x14ac:dyDescent="0.3">
      <c r="A3">
        <v>1989</v>
      </c>
      <c r="B3" t="s">
        <v>392</v>
      </c>
      <c r="C3">
        <v>0.58680421113967896</v>
      </c>
      <c r="D3">
        <v>0.29718142747879028</v>
      </c>
      <c r="E3">
        <v>0.11601435393095016</v>
      </c>
      <c r="J3">
        <v>0.10446652770042419</v>
      </c>
      <c r="K3">
        <v>0.21743233501911163</v>
      </c>
      <c r="L3">
        <v>0.16621898114681244</v>
      </c>
      <c r="M3">
        <v>0.51188212633132935</v>
      </c>
      <c r="N3">
        <v>0.4257608950138092</v>
      </c>
      <c r="O3">
        <v>0.57423907518386841</v>
      </c>
      <c r="P3" t="s">
        <v>178</v>
      </c>
      <c r="Q3">
        <v>0.47958990931510925</v>
      </c>
      <c r="R3">
        <v>0.36302429437637329</v>
      </c>
      <c r="S3">
        <v>0.15738581120967865</v>
      </c>
    </row>
    <row r="4" spans="1:19" x14ac:dyDescent="0.3">
      <c r="A4">
        <v>1989</v>
      </c>
      <c r="B4" t="s">
        <v>393</v>
      </c>
      <c r="C4">
        <v>0.33727288246154785</v>
      </c>
      <c r="D4">
        <v>0.35187169909477234</v>
      </c>
      <c r="E4">
        <v>0.31085541844367981</v>
      </c>
      <c r="J4">
        <v>9.0257816016674042E-2</v>
      </c>
      <c r="K4">
        <v>0.13119347393512726</v>
      </c>
      <c r="L4">
        <v>0.15222446620464325</v>
      </c>
      <c r="M4">
        <v>0.62632423639297485</v>
      </c>
      <c r="N4">
        <v>0.58402383327484131</v>
      </c>
      <c r="O4">
        <v>0.41597616672515869</v>
      </c>
      <c r="P4" t="s">
        <v>179</v>
      </c>
      <c r="Q4">
        <v>0.52499169111251831</v>
      </c>
      <c r="R4">
        <v>0.33815330266952515</v>
      </c>
      <c r="S4">
        <v>0.13685502111911774</v>
      </c>
    </row>
    <row r="5" spans="1:19" x14ac:dyDescent="0.3">
      <c r="A5">
        <v>1994</v>
      </c>
      <c r="B5" t="s">
        <v>391</v>
      </c>
      <c r="C5">
        <v>0.83686721324920654</v>
      </c>
      <c r="D5">
        <v>0.14688657224178314</v>
      </c>
      <c r="E5">
        <v>1.6246246173977852E-2</v>
      </c>
      <c r="P5" t="s">
        <v>180</v>
      </c>
      <c r="Q5">
        <v>0.35388588905334473</v>
      </c>
      <c r="R5">
        <v>0.38745030760765076</v>
      </c>
      <c r="S5">
        <v>0.25866380333900452</v>
      </c>
    </row>
    <row r="6" spans="1:19" x14ac:dyDescent="0.3">
      <c r="A6">
        <v>1994</v>
      </c>
      <c r="B6" t="s">
        <v>392</v>
      </c>
      <c r="C6">
        <v>0.62873005867004395</v>
      </c>
      <c r="D6">
        <v>0.28542068600654602</v>
      </c>
      <c r="E6">
        <v>8.5849277675151825E-2</v>
      </c>
      <c r="P6" t="s">
        <v>181</v>
      </c>
      <c r="Q6">
        <v>0.39364492893218994</v>
      </c>
      <c r="R6">
        <v>0.42660510540008545</v>
      </c>
      <c r="S6">
        <v>0.17974995076656342</v>
      </c>
    </row>
    <row r="7" spans="1:19" x14ac:dyDescent="0.3">
      <c r="A7">
        <v>1994</v>
      </c>
      <c r="B7" t="s">
        <v>393</v>
      </c>
      <c r="C7">
        <v>0.3127884566783905</v>
      </c>
      <c r="D7">
        <v>0.39175057411193848</v>
      </c>
      <c r="E7">
        <v>0.29546096920967102</v>
      </c>
      <c r="P7" t="s">
        <v>182</v>
      </c>
      <c r="Q7">
        <v>0.37623873353004456</v>
      </c>
      <c r="R7">
        <v>0.47610324621200562</v>
      </c>
      <c r="S7">
        <v>0.14765800535678864</v>
      </c>
    </row>
    <row r="8" spans="1:19" x14ac:dyDescent="0.3">
      <c r="A8">
        <v>1998</v>
      </c>
      <c r="B8" t="s">
        <v>391</v>
      </c>
      <c r="C8">
        <v>0.71020364761352539</v>
      </c>
      <c r="D8">
        <v>0.27685856819152832</v>
      </c>
      <c r="E8">
        <v>1.2937751598656178E-2</v>
      </c>
      <c r="J8">
        <v>0.13902127742767334</v>
      </c>
      <c r="K8">
        <v>0.37764078378677368</v>
      </c>
      <c r="L8">
        <v>0.14480121433734894</v>
      </c>
      <c r="M8">
        <v>0.33853673934936523</v>
      </c>
      <c r="N8">
        <v>0.27922952175140381</v>
      </c>
      <c r="O8">
        <v>0.72077047824859619</v>
      </c>
      <c r="P8" t="s">
        <v>183</v>
      </c>
      <c r="Q8">
        <v>0.34484034776687622</v>
      </c>
      <c r="R8">
        <v>0.37243419885635376</v>
      </c>
      <c r="S8">
        <v>0.28272545337677002</v>
      </c>
    </row>
    <row r="9" spans="1:19" x14ac:dyDescent="0.3">
      <c r="A9">
        <v>1998</v>
      </c>
      <c r="B9" t="s">
        <v>392</v>
      </c>
      <c r="C9">
        <v>0.376627117395401</v>
      </c>
      <c r="D9">
        <v>0.52348774671554565</v>
      </c>
      <c r="E9">
        <v>9.9885135889053345E-2</v>
      </c>
      <c r="J9">
        <v>0.11737499386072159</v>
      </c>
      <c r="K9">
        <v>0.17164818942546844</v>
      </c>
      <c r="L9">
        <v>0.17711763083934784</v>
      </c>
      <c r="M9">
        <v>0.53385919332504272</v>
      </c>
      <c r="N9">
        <v>0.43855008482933044</v>
      </c>
      <c r="O9">
        <v>0.56144988536834717</v>
      </c>
      <c r="P9" t="s">
        <v>184</v>
      </c>
      <c r="Q9">
        <v>0.39327859878540039</v>
      </c>
      <c r="R9">
        <v>0.41257616877555847</v>
      </c>
      <c r="S9">
        <v>0.19414524734020233</v>
      </c>
    </row>
    <row r="10" spans="1:19" x14ac:dyDescent="0.3">
      <c r="A10">
        <v>1998</v>
      </c>
      <c r="B10" t="s">
        <v>393</v>
      </c>
      <c r="C10">
        <v>0.17070996761322021</v>
      </c>
      <c r="D10">
        <v>0.50150734186172485</v>
      </c>
      <c r="E10">
        <v>0.32778269052505493</v>
      </c>
      <c r="J10">
        <v>0.11407096683979034</v>
      </c>
      <c r="K10">
        <v>0.11877623945474625</v>
      </c>
      <c r="L10">
        <v>0.16111181676387787</v>
      </c>
      <c r="M10">
        <v>0.60604095458984375</v>
      </c>
      <c r="N10">
        <v>0.52537053823471069</v>
      </c>
      <c r="O10">
        <v>0.47462946176528931</v>
      </c>
      <c r="P10" t="s">
        <v>185</v>
      </c>
      <c r="Q10">
        <v>0.36471554636955261</v>
      </c>
      <c r="R10">
        <v>0.41015079617500305</v>
      </c>
      <c r="S10">
        <v>0.22513367235660553</v>
      </c>
    </row>
    <row r="11" spans="1:19" x14ac:dyDescent="0.3">
      <c r="A11">
        <v>2002</v>
      </c>
      <c r="B11" t="s">
        <v>391</v>
      </c>
      <c r="C11">
        <v>0.66042447090148926</v>
      </c>
      <c r="D11">
        <v>0.32448762655258179</v>
      </c>
      <c r="E11">
        <v>1.5087911859154701E-2</v>
      </c>
      <c r="J11">
        <v>0.14306646585464478</v>
      </c>
      <c r="K11">
        <v>0.36306837201118469</v>
      </c>
      <c r="L11">
        <v>0.14391513168811798</v>
      </c>
      <c r="M11">
        <v>0.34995001554489136</v>
      </c>
      <c r="N11">
        <v>0.2806495726108551</v>
      </c>
      <c r="O11">
        <v>0.71935039758682251</v>
      </c>
      <c r="P11" t="s">
        <v>186</v>
      </c>
      <c r="Q11">
        <v>0.34267860651016235</v>
      </c>
      <c r="R11">
        <v>0.37015512585639954</v>
      </c>
      <c r="S11">
        <v>0.28716626763343811</v>
      </c>
    </row>
    <row r="12" spans="1:19" x14ac:dyDescent="0.3">
      <c r="A12">
        <v>2002</v>
      </c>
      <c r="B12" t="s">
        <v>392</v>
      </c>
      <c r="C12">
        <v>0.33547511696815491</v>
      </c>
      <c r="D12">
        <v>0.56755363941192627</v>
      </c>
      <c r="E12">
        <v>9.6971280872821808E-2</v>
      </c>
      <c r="J12">
        <v>0.12997588515281677</v>
      </c>
      <c r="K12">
        <v>0.1855069100856781</v>
      </c>
      <c r="L12">
        <v>0.16797035932540894</v>
      </c>
      <c r="M12">
        <v>0.51654684543609619</v>
      </c>
      <c r="N12">
        <v>0.43247666954994202</v>
      </c>
      <c r="O12">
        <v>0.56752336025238037</v>
      </c>
      <c r="P12" t="s">
        <v>187</v>
      </c>
      <c r="Q12">
        <v>0.38669902086257935</v>
      </c>
      <c r="R12">
        <v>0.39900738000869751</v>
      </c>
      <c r="S12">
        <v>0.21429361402988434</v>
      </c>
    </row>
    <row r="13" spans="1:19" x14ac:dyDescent="0.3">
      <c r="A13">
        <v>2002</v>
      </c>
      <c r="B13" t="s">
        <v>393</v>
      </c>
      <c r="C13">
        <v>0.11439640074968338</v>
      </c>
      <c r="D13">
        <v>0.45465871691703796</v>
      </c>
      <c r="E13">
        <v>0.43094488978385925</v>
      </c>
      <c r="J13">
        <v>0.10519144684076309</v>
      </c>
      <c r="K13">
        <v>0.13723079860210419</v>
      </c>
      <c r="L13">
        <v>0.19017821550369263</v>
      </c>
      <c r="M13">
        <v>0.56739956140518188</v>
      </c>
      <c r="N13">
        <v>0.58742332458496094</v>
      </c>
      <c r="O13">
        <v>0.41257667541503906</v>
      </c>
      <c r="P13" t="s">
        <v>188</v>
      </c>
      <c r="Q13">
        <v>0.32277685403823853</v>
      </c>
      <c r="R13">
        <v>0.40958583354949951</v>
      </c>
      <c r="S13">
        <v>0.26763731241226196</v>
      </c>
    </row>
    <row r="14" spans="1:19" x14ac:dyDescent="0.3">
      <c r="A14">
        <v>2006</v>
      </c>
      <c r="B14" t="s">
        <v>391</v>
      </c>
      <c r="C14">
        <v>0.52619606256484985</v>
      </c>
      <c r="D14">
        <v>0.44209623336791992</v>
      </c>
      <c r="E14">
        <v>3.1707711517810822E-2</v>
      </c>
      <c r="J14">
        <v>0.14341755211353302</v>
      </c>
      <c r="K14">
        <v>0.35078227519989014</v>
      </c>
      <c r="L14">
        <v>0.13875032961368561</v>
      </c>
      <c r="M14">
        <v>0.36704981327056885</v>
      </c>
      <c r="N14">
        <v>0.30687960982322693</v>
      </c>
      <c r="O14">
        <v>0.69312041997909546</v>
      </c>
      <c r="P14" t="s">
        <v>189</v>
      </c>
      <c r="Q14">
        <v>0.3470693826675415</v>
      </c>
      <c r="R14">
        <v>0.36895543336868286</v>
      </c>
      <c r="S14">
        <v>0.28397518396377563</v>
      </c>
    </row>
    <row r="15" spans="1:19" x14ac:dyDescent="0.3">
      <c r="A15">
        <v>2006</v>
      </c>
      <c r="B15" t="s">
        <v>392</v>
      </c>
      <c r="C15">
        <v>0.21762122213840485</v>
      </c>
      <c r="D15">
        <v>0.59571611881256104</v>
      </c>
      <c r="E15">
        <v>0.18666268885135651</v>
      </c>
      <c r="J15">
        <v>0.12837846577167511</v>
      </c>
      <c r="K15">
        <v>0.16870179772377014</v>
      </c>
      <c r="L15">
        <v>0.18129165470600128</v>
      </c>
      <c r="M15">
        <v>0.52162808179855347</v>
      </c>
      <c r="N15">
        <v>0.43781724572181702</v>
      </c>
      <c r="O15">
        <v>0.56218278408050537</v>
      </c>
      <c r="P15" t="s">
        <v>190</v>
      </c>
      <c r="Q15">
        <v>0.38727545738220215</v>
      </c>
      <c r="R15">
        <v>0.38188385963439941</v>
      </c>
      <c r="S15">
        <v>0.23084068298339844</v>
      </c>
    </row>
    <row r="16" spans="1:19" x14ac:dyDescent="0.3">
      <c r="A16">
        <v>2006</v>
      </c>
      <c r="B16" t="s">
        <v>393</v>
      </c>
      <c r="C16">
        <v>8.5975922644138336E-2</v>
      </c>
      <c r="D16">
        <v>0.41380956768989563</v>
      </c>
      <c r="E16">
        <v>0.50021451711654663</v>
      </c>
      <c r="J16">
        <v>0.13760729134082794</v>
      </c>
      <c r="K16">
        <v>0.11166315525770187</v>
      </c>
      <c r="L16">
        <v>0.17482328414916992</v>
      </c>
      <c r="M16">
        <v>0.57590627670288086</v>
      </c>
      <c r="N16">
        <v>0.54605215787887573</v>
      </c>
      <c r="O16">
        <v>0.45394784212112427</v>
      </c>
      <c r="P16" t="s">
        <v>191</v>
      </c>
      <c r="Q16">
        <v>0.37317535281181335</v>
      </c>
      <c r="R16">
        <v>0.35540825128555298</v>
      </c>
      <c r="S16">
        <v>0.27141639590263367</v>
      </c>
    </row>
    <row r="17" spans="1:19" x14ac:dyDescent="0.3">
      <c r="A17">
        <v>2010</v>
      </c>
      <c r="B17" t="s">
        <v>391</v>
      </c>
      <c r="C17">
        <v>0.51390671730041504</v>
      </c>
      <c r="D17">
        <v>0.44542881846427917</v>
      </c>
      <c r="E17">
        <v>4.066447913646698E-2</v>
      </c>
      <c r="J17">
        <v>0.13744817674160004</v>
      </c>
      <c r="K17">
        <v>0.36831840872764587</v>
      </c>
      <c r="L17">
        <v>0.1350245326757431</v>
      </c>
      <c r="M17">
        <v>0.35920888185501099</v>
      </c>
      <c r="N17">
        <v>0.32839867472648621</v>
      </c>
      <c r="O17">
        <v>0.67160135507583618</v>
      </c>
      <c r="P17" t="s">
        <v>192</v>
      </c>
      <c r="Q17">
        <v>0.31247487664222717</v>
      </c>
      <c r="R17">
        <v>0.37019062042236328</v>
      </c>
      <c r="S17">
        <v>0.31733450293540955</v>
      </c>
    </row>
    <row r="18" spans="1:19" x14ac:dyDescent="0.3">
      <c r="A18">
        <v>2010</v>
      </c>
      <c r="B18" t="s">
        <v>392</v>
      </c>
      <c r="C18">
        <v>0.22660614550113678</v>
      </c>
      <c r="D18">
        <v>0.56355977058410645</v>
      </c>
      <c r="E18">
        <v>0.20983406901359558</v>
      </c>
      <c r="J18">
        <v>0.14602987468242645</v>
      </c>
      <c r="K18">
        <v>0.13877306878566742</v>
      </c>
      <c r="L18">
        <v>0.18441946804523468</v>
      </c>
      <c r="M18">
        <v>0.53077757358551025</v>
      </c>
      <c r="N18">
        <v>0.45339348912239075</v>
      </c>
      <c r="O18">
        <v>0.54660648107528687</v>
      </c>
      <c r="P18" t="s">
        <v>193</v>
      </c>
      <c r="Q18">
        <v>0.36442816257476807</v>
      </c>
      <c r="R18">
        <v>0.37977305054664612</v>
      </c>
      <c r="S18">
        <v>0.2557988166809082</v>
      </c>
    </row>
    <row r="19" spans="1:19" x14ac:dyDescent="0.3">
      <c r="A19">
        <v>2010</v>
      </c>
      <c r="B19" t="s">
        <v>393</v>
      </c>
      <c r="C19">
        <v>7.6560698449611664E-2</v>
      </c>
      <c r="D19">
        <v>0.39017766714096069</v>
      </c>
      <c r="E19">
        <v>0.53326165676116943</v>
      </c>
      <c r="J19">
        <v>0.14758644998073578</v>
      </c>
      <c r="K19">
        <v>0.10106462240219116</v>
      </c>
      <c r="L19">
        <v>0.16854776442050934</v>
      </c>
      <c r="M19">
        <v>0.58280116319656372</v>
      </c>
      <c r="N19">
        <v>0.57203269004821777</v>
      </c>
      <c r="O19">
        <v>0.42796728014945984</v>
      </c>
      <c r="P19" t="s">
        <v>194</v>
      </c>
      <c r="Q19">
        <v>0.33287397027015686</v>
      </c>
      <c r="R19">
        <v>0.36610177159309387</v>
      </c>
      <c r="S19">
        <v>0.30102425813674927</v>
      </c>
    </row>
    <row r="20" spans="1:19" x14ac:dyDescent="0.3">
      <c r="A20">
        <v>2014</v>
      </c>
      <c r="B20" t="s">
        <v>391</v>
      </c>
      <c r="C20">
        <v>0.419374018907547</v>
      </c>
      <c r="D20">
        <v>0.51185321807861328</v>
      </c>
      <c r="E20">
        <v>6.8772763013839722E-2</v>
      </c>
      <c r="J20">
        <v>0.14931762218475342</v>
      </c>
      <c r="K20">
        <v>0.38420379161834717</v>
      </c>
      <c r="L20">
        <v>0.12011094391345978</v>
      </c>
      <c r="M20">
        <v>0.34636765718460083</v>
      </c>
      <c r="N20">
        <v>0.33706203103065491</v>
      </c>
      <c r="O20">
        <v>0.66293799877166748</v>
      </c>
      <c r="P20" t="s">
        <v>195</v>
      </c>
      <c r="Q20">
        <v>0.38339507579803467</v>
      </c>
      <c r="R20">
        <v>0.19141435623168945</v>
      </c>
      <c r="S20">
        <v>0.42519056797027588</v>
      </c>
    </row>
    <row r="21" spans="1:19" x14ac:dyDescent="0.3">
      <c r="A21">
        <v>2014</v>
      </c>
      <c r="B21" t="s">
        <v>392</v>
      </c>
      <c r="C21">
        <v>0.14474339783191681</v>
      </c>
      <c r="D21">
        <v>0.575031578540802</v>
      </c>
      <c r="E21">
        <v>0.28022503852844238</v>
      </c>
      <c r="J21">
        <v>0.14836210012435913</v>
      </c>
      <c r="K21">
        <v>0.16223381459712982</v>
      </c>
      <c r="L21">
        <v>0.17609567940235138</v>
      </c>
      <c r="M21">
        <v>0.51330840587615967</v>
      </c>
      <c r="N21">
        <v>0.43776586651802063</v>
      </c>
      <c r="O21">
        <v>0.56223416328430176</v>
      </c>
      <c r="P21" t="s">
        <v>196</v>
      </c>
      <c r="Q21">
        <v>0.41673257946968079</v>
      </c>
      <c r="R21">
        <v>0.21011181175708771</v>
      </c>
      <c r="S21">
        <v>0.37315559387207031</v>
      </c>
    </row>
    <row r="22" spans="1:19" x14ac:dyDescent="0.3">
      <c r="A22">
        <v>2014</v>
      </c>
      <c r="B22" t="s">
        <v>393</v>
      </c>
      <c r="C22">
        <v>5.0145138055086136E-2</v>
      </c>
      <c r="D22">
        <v>0.3560352623462677</v>
      </c>
      <c r="E22">
        <v>0.59381955862045288</v>
      </c>
      <c r="J22">
        <v>0.14256289601325989</v>
      </c>
      <c r="K22">
        <v>9.5250584185123444E-2</v>
      </c>
      <c r="L22">
        <v>0.13825505971908569</v>
      </c>
      <c r="M22">
        <v>0.62393146753311157</v>
      </c>
      <c r="N22">
        <v>0.51685631275177002</v>
      </c>
      <c r="O22">
        <v>0.48314371705055237</v>
      </c>
      <c r="P22" t="s">
        <v>197</v>
      </c>
      <c r="Q22">
        <v>0.35595190525054932</v>
      </c>
      <c r="R22">
        <v>0.20625920593738556</v>
      </c>
      <c r="S22">
        <v>0.43778890371322632</v>
      </c>
    </row>
    <row r="23" spans="1:19" x14ac:dyDescent="0.3">
      <c r="A23">
        <v>2018</v>
      </c>
      <c r="B23" t="s">
        <v>391</v>
      </c>
      <c r="C23">
        <v>0.38511916995048523</v>
      </c>
      <c r="D23">
        <v>0.51848340034484863</v>
      </c>
      <c r="E23">
        <v>9.6397414803504944E-2</v>
      </c>
      <c r="F23">
        <v>0.17033296823501587</v>
      </c>
      <c r="G23">
        <v>0.46099701523780823</v>
      </c>
      <c r="H23">
        <v>5.9093471616506577E-2</v>
      </c>
      <c r="I23">
        <v>0.30957654118537903</v>
      </c>
      <c r="J23">
        <v>0.14339488744735718</v>
      </c>
      <c r="K23">
        <v>0.36478054523468018</v>
      </c>
      <c r="L23">
        <v>0.11441124230623245</v>
      </c>
      <c r="M23">
        <v>0.3774133026599884</v>
      </c>
      <c r="N23">
        <v>0.34151247143745422</v>
      </c>
      <c r="O23">
        <v>0.65848755836486816</v>
      </c>
      <c r="P23" t="s">
        <v>198</v>
      </c>
      <c r="Q23">
        <v>0.35151290893554688</v>
      </c>
      <c r="R23">
        <v>0.20756781101226807</v>
      </c>
      <c r="S23">
        <v>0.44091928005218506</v>
      </c>
    </row>
    <row r="24" spans="1:19" x14ac:dyDescent="0.3">
      <c r="A24">
        <v>2018</v>
      </c>
      <c r="B24" t="s">
        <v>392</v>
      </c>
      <c r="C24">
        <v>0.14532828330993652</v>
      </c>
      <c r="D24">
        <v>0.5170513391494751</v>
      </c>
      <c r="E24">
        <v>0.33762037754058838</v>
      </c>
      <c r="F24">
        <v>0.14060017466545105</v>
      </c>
      <c r="G24">
        <v>0.35636353492736816</v>
      </c>
      <c r="H24">
        <v>5.0503745675086975E-2</v>
      </c>
      <c r="I24">
        <v>0.452532559633255</v>
      </c>
      <c r="J24">
        <v>0.15441066026687622</v>
      </c>
      <c r="K24">
        <v>0.1630280464887619</v>
      </c>
      <c r="L24">
        <v>0.18587695062160492</v>
      </c>
      <c r="M24">
        <v>0.49668434262275696</v>
      </c>
      <c r="N24">
        <v>0.45496413111686707</v>
      </c>
      <c r="O24">
        <v>0.54503583908081055</v>
      </c>
      <c r="P24" t="s">
        <v>199</v>
      </c>
      <c r="Q24">
        <v>0.39057967066764832</v>
      </c>
      <c r="R24">
        <v>0.21108660101890564</v>
      </c>
      <c r="S24">
        <v>0.39833372831344604</v>
      </c>
    </row>
    <row r="25" spans="1:19" x14ac:dyDescent="0.3">
      <c r="A25">
        <v>2018</v>
      </c>
      <c r="B25" t="s">
        <v>393</v>
      </c>
      <c r="C25">
        <v>4.0569424629211426E-2</v>
      </c>
      <c r="D25">
        <v>0.31810149550437927</v>
      </c>
      <c r="E25">
        <v>0.64132905006408691</v>
      </c>
      <c r="F25">
        <v>0.1221066415309906</v>
      </c>
      <c r="G25">
        <v>0.28359737992286682</v>
      </c>
      <c r="H25">
        <v>4.8615749925374985E-2</v>
      </c>
      <c r="I25">
        <v>0.54568022489547729</v>
      </c>
      <c r="J25">
        <v>0.16252709925174713</v>
      </c>
      <c r="K25">
        <v>0.12767209112644196</v>
      </c>
      <c r="L25">
        <v>0.16495546698570251</v>
      </c>
      <c r="M25">
        <v>0.5448453426361084</v>
      </c>
      <c r="N25">
        <v>0.52050721645355225</v>
      </c>
      <c r="O25">
        <v>0.47949281334877014</v>
      </c>
      <c r="P25" t="s">
        <v>200</v>
      </c>
      <c r="Q25">
        <v>0.3191714882850647</v>
      </c>
      <c r="R25">
        <v>0.23017188906669617</v>
      </c>
      <c r="S25">
        <v>0.45065662264823914</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G34"/>
  <sheetViews>
    <sheetView workbookViewId="0">
      <selection activeCell="K27" sqref="K27"/>
    </sheetView>
  </sheetViews>
  <sheetFormatPr baseColWidth="10" defaultColWidth="8.69921875" defaultRowHeight="15.6" x14ac:dyDescent="0.3"/>
  <cols>
    <col min="2" max="2" width="13.5" customWidth="1"/>
  </cols>
  <sheetData>
    <row r="1" spans="1:7" x14ac:dyDescent="0.3">
      <c r="A1" t="s">
        <v>214</v>
      </c>
      <c r="B1" t="s">
        <v>220</v>
      </c>
      <c r="C1" t="s">
        <v>215</v>
      </c>
      <c r="D1" t="s">
        <v>216</v>
      </c>
      <c r="E1" t="s">
        <v>217</v>
      </c>
      <c r="F1" t="s">
        <v>218</v>
      </c>
      <c r="G1" t="s">
        <v>219</v>
      </c>
    </row>
    <row r="2" spans="1:7" x14ac:dyDescent="0.3">
      <c r="A2" t="s">
        <v>201</v>
      </c>
      <c r="B2" t="s">
        <v>404</v>
      </c>
      <c r="C2">
        <v>0.61738663911819458</v>
      </c>
      <c r="D2">
        <v>0.71101492643356323</v>
      </c>
      <c r="E2">
        <v>0.58752650022506714</v>
      </c>
      <c r="F2">
        <v>0.56872314214706421</v>
      </c>
      <c r="G2">
        <v>0.50775432586669922</v>
      </c>
    </row>
    <row r="3" spans="1:7" x14ac:dyDescent="0.3">
      <c r="A3" t="s">
        <v>201</v>
      </c>
      <c r="B3" t="s">
        <v>405</v>
      </c>
      <c r="C3">
        <v>0.60317212343215942</v>
      </c>
      <c r="D3">
        <v>0.57700443267822266</v>
      </c>
      <c r="E3">
        <v>0.53352528810501099</v>
      </c>
      <c r="F3">
        <v>0.45662996172904968</v>
      </c>
      <c r="G3">
        <v>0.38664489984512329</v>
      </c>
    </row>
    <row r="4" spans="1:7" x14ac:dyDescent="0.3">
      <c r="A4" t="s">
        <v>201</v>
      </c>
      <c r="B4" t="s">
        <v>406</v>
      </c>
      <c r="C4">
        <v>0.61731362342834473</v>
      </c>
      <c r="D4">
        <v>0.30430039763450623</v>
      </c>
      <c r="E4">
        <v>0.47165036201477051</v>
      </c>
      <c r="F4">
        <v>0.36126649379730225</v>
      </c>
      <c r="G4">
        <v>0.43972891569137573</v>
      </c>
    </row>
    <row r="5" spans="1:7" x14ac:dyDescent="0.3">
      <c r="A5" t="s">
        <v>201</v>
      </c>
      <c r="B5" t="s">
        <v>413</v>
      </c>
      <c r="F5">
        <v>0.4908091127872467</v>
      </c>
      <c r="G5">
        <v>0.41712695360183716</v>
      </c>
    </row>
    <row r="6" spans="1:7" x14ac:dyDescent="0.3">
      <c r="A6" t="s">
        <v>202</v>
      </c>
      <c r="B6" t="s">
        <v>391</v>
      </c>
      <c r="C6">
        <v>0.61738663911819458</v>
      </c>
      <c r="D6">
        <v>0.66929006576538086</v>
      </c>
      <c r="E6">
        <v>0.58752650022506714</v>
      </c>
      <c r="F6">
        <v>0.56872314214706421</v>
      </c>
      <c r="G6">
        <v>0.50196248292922974</v>
      </c>
    </row>
    <row r="7" spans="1:7" x14ac:dyDescent="0.3">
      <c r="A7" t="s">
        <v>202</v>
      </c>
      <c r="B7" t="s">
        <v>392</v>
      </c>
      <c r="C7">
        <v>0.6063457727432251</v>
      </c>
      <c r="D7">
        <v>0.57700443267822266</v>
      </c>
      <c r="E7">
        <v>0.5422060489654541</v>
      </c>
      <c r="F7">
        <v>0.46498033404350281</v>
      </c>
      <c r="G7">
        <v>0.38778963685035706</v>
      </c>
    </row>
    <row r="8" spans="1:7" x14ac:dyDescent="0.3">
      <c r="A8" t="s">
        <v>202</v>
      </c>
      <c r="B8" t="s">
        <v>393</v>
      </c>
      <c r="C8">
        <v>0.61731362342834473</v>
      </c>
      <c r="D8">
        <v>0.44011962413787842</v>
      </c>
      <c r="E8">
        <v>0.49411109089851379</v>
      </c>
      <c r="F8">
        <v>0.38204029202461243</v>
      </c>
      <c r="G8">
        <v>0.43589940667152405</v>
      </c>
    </row>
    <row r="9" spans="1:7" x14ac:dyDescent="0.3">
      <c r="A9" t="s">
        <v>203</v>
      </c>
      <c r="B9" t="s">
        <v>208</v>
      </c>
      <c r="C9">
        <v>0.62260448932647705</v>
      </c>
      <c r="D9">
        <v>0.7132800817489624</v>
      </c>
      <c r="E9">
        <v>0.62920165061950684</v>
      </c>
      <c r="F9">
        <v>0.69497537612915039</v>
      </c>
      <c r="G9">
        <v>0.62587207555770874</v>
      </c>
    </row>
    <row r="10" spans="1:7" x14ac:dyDescent="0.3">
      <c r="A10" t="s">
        <v>203</v>
      </c>
      <c r="B10" t="s">
        <v>209</v>
      </c>
      <c r="C10">
        <v>0.63263809680938721</v>
      </c>
      <c r="D10">
        <v>0.73808348178863525</v>
      </c>
      <c r="E10">
        <v>0.56383144855499268</v>
      </c>
      <c r="F10">
        <v>0.56444793939590454</v>
      </c>
      <c r="G10">
        <v>0.52197664976119995</v>
      </c>
    </row>
    <row r="11" spans="1:7" x14ac:dyDescent="0.3">
      <c r="A11" t="s">
        <v>203</v>
      </c>
      <c r="B11" t="s">
        <v>210</v>
      </c>
      <c r="C11">
        <v>0.67659741640090942</v>
      </c>
      <c r="D11">
        <v>0.6576036810874939</v>
      </c>
      <c r="E11">
        <v>0.55192345380783081</v>
      </c>
      <c r="F11">
        <v>0.50662976503372192</v>
      </c>
      <c r="G11">
        <v>0.40045472979545593</v>
      </c>
    </row>
    <row r="12" spans="1:7" x14ac:dyDescent="0.3">
      <c r="A12" t="s">
        <v>203</v>
      </c>
      <c r="B12" t="s">
        <v>211</v>
      </c>
      <c r="C12">
        <v>0.61224234104156494</v>
      </c>
      <c r="D12">
        <v>0.51382088661193848</v>
      </c>
      <c r="E12">
        <v>0.54493671655654907</v>
      </c>
      <c r="F12">
        <v>0.41595429182052612</v>
      </c>
      <c r="G12">
        <v>0.3546014130115509</v>
      </c>
    </row>
    <row r="13" spans="1:7" x14ac:dyDescent="0.3">
      <c r="A13" t="s">
        <v>203</v>
      </c>
      <c r="B13" t="s">
        <v>212</v>
      </c>
      <c r="C13">
        <v>0.53090769052505493</v>
      </c>
      <c r="D13">
        <v>0.51295238733291626</v>
      </c>
      <c r="E13">
        <v>0.50991767644882202</v>
      </c>
      <c r="F13">
        <v>0.3730018138885498</v>
      </c>
      <c r="G13">
        <v>0.34691008925437927</v>
      </c>
    </row>
    <row r="14" spans="1:7" x14ac:dyDescent="0.3">
      <c r="A14" t="s">
        <v>165</v>
      </c>
      <c r="B14" t="s">
        <v>391</v>
      </c>
      <c r="C14">
        <v>0.63987952470779419</v>
      </c>
      <c r="D14">
        <v>0.71129137277603149</v>
      </c>
      <c r="E14">
        <v>0.58932018280029297</v>
      </c>
      <c r="F14">
        <v>0.60986262559890747</v>
      </c>
      <c r="G14">
        <v>0.54266113042831421</v>
      </c>
    </row>
    <row r="15" spans="1:7" x14ac:dyDescent="0.3">
      <c r="A15" t="s">
        <v>165</v>
      </c>
      <c r="B15" t="s">
        <v>392</v>
      </c>
      <c r="C15">
        <v>0.60349839925765991</v>
      </c>
      <c r="D15">
        <v>0.54966288805007935</v>
      </c>
      <c r="E15">
        <v>0.53794723749160767</v>
      </c>
      <c r="F15">
        <v>0.42191028594970703</v>
      </c>
      <c r="G15">
        <v>0.36186271905899048</v>
      </c>
    </row>
    <row r="16" spans="1:7" x14ac:dyDescent="0.3">
      <c r="A16" t="s">
        <v>165</v>
      </c>
      <c r="B16" t="s">
        <v>393</v>
      </c>
      <c r="C16">
        <v>0.53090769052505493</v>
      </c>
      <c r="D16">
        <v>0.51297056674957275</v>
      </c>
      <c r="E16">
        <v>0.50625282526016235</v>
      </c>
      <c r="F16">
        <v>0.3730018138885498</v>
      </c>
      <c r="G16">
        <v>0.33547011017799377</v>
      </c>
    </row>
    <row r="17" spans="1:7" x14ac:dyDescent="0.3">
      <c r="A17" t="s">
        <v>176</v>
      </c>
      <c r="B17" t="s">
        <v>407</v>
      </c>
      <c r="C17">
        <v>0.59229940176010132</v>
      </c>
      <c r="D17">
        <v>0.56434285640716553</v>
      </c>
      <c r="E17">
        <v>0.54580610990524292</v>
      </c>
      <c r="F17">
        <v>0.5230974555015564</v>
      </c>
      <c r="G17">
        <v>0.50482070446014404</v>
      </c>
    </row>
    <row r="18" spans="1:7" x14ac:dyDescent="0.3">
      <c r="A18" t="s">
        <v>176</v>
      </c>
      <c r="B18" t="s">
        <v>408</v>
      </c>
      <c r="C18">
        <v>0.63649201393127441</v>
      </c>
      <c r="D18">
        <v>0.65717756748199463</v>
      </c>
      <c r="E18">
        <v>0.57661938667297363</v>
      </c>
      <c r="F18">
        <v>0.50888955593109131</v>
      </c>
      <c r="G18">
        <v>0.38758575916290283</v>
      </c>
    </row>
    <row r="19" spans="1:7" x14ac:dyDescent="0.3">
      <c r="A19" t="s">
        <v>204</v>
      </c>
      <c r="B19" t="s">
        <v>287</v>
      </c>
      <c r="C19">
        <v>0.63977658748626709</v>
      </c>
      <c r="D19">
        <v>0.53094440698623657</v>
      </c>
      <c r="E19">
        <v>0.55754601955413818</v>
      </c>
      <c r="F19">
        <v>0.51597344875335693</v>
      </c>
      <c r="G19">
        <v>0.46005403995513916</v>
      </c>
    </row>
    <row r="20" spans="1:7" x14ac:dyDescent="0.3">
      <c r="A20" t="s">
        <v>204</v>
      </c>
      <c r="B20" t="s">
        <v>288</v>
      </c>
      <c r="C20">
        <v>0.63928163051605225</v>
      </c>
      <c r="D20">
        <v>0.68686771392822266</v>
      </c>
      <c r="E20">
        <v>0.5840684175491333</v>
      </c>
      <c r="F20">
        <v>0.52444112300872803</v>
      </c>
      <c r="G20">
        <v>0.46018821001052856</v>
      </c>
    </row>
    <row r="21" spans="1:7" x14ac:dyDescent="0.3">
      <c r="A21" t="s">
        <v>204</v>
      </c>
      <c r="B21" t="s">
        <v>213</v>
      </c>
      <c r="C21">
        <v>0.53789746761322021</v>
      </c>
      <c r="D21">
        <v>0.60488474369049072</v>
      </c>
      <c r="E21">
        <v>0.53313702344894409</v>
      </c>
      <c r="F21">
        <v>0.50738441944122314</v>
      </c>
      <c r="G21">
        <v>0.42498180270195007</v>
      </c>
    </row>
    <row r="22" spans="1:7" x14ac:dyDescent="0.3">
      <c r="A22" t="s">
        <v>205</v>
      </c>
      <c r="B22" t="s">
        <v>289</v>
      </c>
      <c r="C22">
        <v>0.63250941038131714</v>
      </c>
      <c r="D22">
        <v>0.56599217653274536</v>
      </c>
      <c r="E22">
        <v>0.54243367910385132</v>
      </c>
      <c r="F22">
        <v>0.52424651384353638</v>
      </c>
      <c r="G22">
        <v>0.49522534012794495</v>
      </c>
    </row>
    <row r="23" spans="1:7" x14ac:dyDescent="0.3">
      <c r="A23" t="s">
        <v>205</v>
      </c>
      <c r="B23" t="s">
        <v>290</v>
      </c>
      <c r="C23">
        <v>0.59934848546981812</v>
      </c>
      <c r="D23">
        <v>0.64141565561294556</v>
      </c>
      <c r="E23">
        <v>0.57229775190353394</v>
      </c>
      <c r="F23">
        <v>0.51170474290847778</v>
      </c>
      <c r="G23">
        <v>0.39875957369804382</v>
      </c>
    </row>
    <row r="24" spans="1:7" x14ac:dyDescent="0.3">
      <c r="A24" t="s">
        <v>206</v>
      </c>
      <c r="B24" t="s">
        <v>291</v>
      </c>
      <c r="C24">
        <v>0.62458384037017822</v>
      </c>
      <c r="E24">
        <v>0.56117415428161621</v>
      </c>
      <c r="F24">
        <v>0.51559865474700928</v>
      </c>
      <c r="G24">
        <v>0.39765390753746033</v>
      </c>
    </row>
    <row r="25" spans="1:7" x14ac:dyDescent="0.3">
      <c r="A25" t="s">
        <v>206</v>
      </c>
      <c r="B25" t="s">
        <v>292</v>
      </c>
      <c r="C25">
        <v>0.58823835849761963</v>
      </c>
      <c r="E25">
        <v>0.55834764242172241</v>
      </c>
      <c r="F25">
        <v>0.52019435167312622</v>
      </c>
      <c r="G25">
        <v>0.52314001321792603</v>
      </c>
    </row>
    <row r="26" spans="1:7" x14ac:dyDescent="0.3">
      <c r="A26" t="s">
        <v>207</v>
      </c>
      <c r="B26" t="s">
        <v>414</v>
      </c>
      <c r="C26">
        <v>0.33110857009887695</v>
      </c>
      <c r="D26">
        <v>0.48162412643432617</v>
      </c>
      <c r="E26">
        <v>0.59025579690933228</v>
      </c>
      <c r="F26">
        <v>0.50066077709197998</v>
      </c>
      <c r="G26">
        <v>0.51313126087188721</v>
      </c>
    </row>
    <row r="27" spans="1:7" x14ac:dyDescent="0.3">
      <c r="A27" t="s">
        <v>207</v>
      </c>
      <c r="B27" t="s">
        <v>415</v>
      </c>
      <c r="C27">
        <v>0.62013906240463257</v>
      </c>
      <c r="D27">
        <v>0.63886505365371704</v>
      </c>
      <c r="E27">
        <v>0.57253503799438477</v>
      </c>
      <c r="F27">
        <v>0.53796255588531494</v>
      </c>
      <c r="G27">
        <v>0.49042999744415283</v>
      </c>
    </row>
    <row r="28" spans="1:7" x14ac:dyDescent="0.3">
      <c r="A28" t="s">
        <v>207</v>
      </c>
      <c r="B28" t="s">
        <v>293</v>
      </c>
      <c r="C28">
        <v>0.68211233615875244</v>
      </c>
      <c r="D28">
        <v>0.57147574424743652</v>
      </c>
      <c r="E28">
        <v>0.50863188505172729</v>
      </c>
      <c r="F28">
        <v>0.47917225956916809</v>
      </c>
      <c r="G28">
        <v>0.33492055535316467</v>
      </c>
    </row>
    <row r="29" spans="1:7" x14ac:dyDescent="0.3">
      <c r="A29" t="s">
        <v>207</v>
      </c>
      <c r="B29" t="s">
        <v>294</v>
      </c>
    </row>
    <row r="30" spans="1:7" x14ac:dyDescent="0.3">
      <c r="A30" t="s">
        <v>207</v>
      </c>
      <c r="B30" t="s">
        <v>295</v>
      </c>
      <c r="C30">
        <v>0.52685326337814331</v>
      </c>
      <c r="D30">
        <v>0.67737036943435669</v>
      </c>
      <c r="E30">
        <v>0.58953613042831421</v>
      </c>
      <c r="F30">
        <v>0.43713575601577759</v>
      </c>
      <c r="G30">
        <v>0.57598620653152466</v>
      </c>
    </row>
    <row r="31" spans="1:7" x14ac:dyDescent="0.3">
      <c r="A31" t="s">
        <v>221</v>
      </c>
      <c r="B31" t="s">
        <v>409</v>
      </c>
      <c r="C31">
        <v>0.57016658782958984</v>
      </c>
      <c r="F31">
        <v>0.62511932849884033</v>
      </c>
      <c r="G31">
        <v>0.55904924869537354</v>
      </c>
    </row>
    <row r="32" spans="1:7" x14ac:dyDescent="0.3">
      <c r="A32" t="s">
        <v>221</v>
      </c>
      <c r="B32" t="s">
        <v>410</v>
      </c>
      <c r="C32">
        <v>0.66490375995635986</v>
      </c>
      <c r="F32">
        <v>0.5816117525100708</v>
      </c>
      <c r="G32">
        <v>0.45391684770584106</v>
      </c>
    </row>
    <row r="33" spans="1:7" x14ac:dyDescent="0.3">
      <c r="A33" t="s">
        <v>221</v>
      </c>
      <c r="B33" t="s">
        <v>411</v>
      </c>
      <c r="C33">
        <v>0.60840469598770142</v>
      </c>
      <c r="F33">
        <v>0.55982929468154907</v>
      </c>
      <c r="G33">
        <v>0.45463258028030396</v>
      </c>
    </row>
    <row r="34" spans="1:7" x14ac:dyDescent="0.3">
      <c r="A34" t="s">
        <v>221</v>
      </c>
      <c r="B34" t="s">
        <v>412</v>
      </c>
      <c r="C34">
        <v>0.58960443735122681</v>
      </c>
      <c r="F34">
        <v>0.40491461753845215</v>
      </c>
      <c r="G34">
        <v>0.37463310360908508</v>
      </c>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dimension ref="A1:BN6"/>
  <sheetViews>
    <sheetView topLeftCell="AX1" workbookViewId="0"/>
  </sheetViews>
  <sheetFormatPr baseColWidth="10" defaultColWidth="8.69921875" defaultRowHeight="15.6" x14ac:dyDescent="0.3"/>
  <sheetData>
    <row r="1" spans="1:66" x14ac:dyDescent="0.3">
      <c r="A1" t="s">
        <v>222</v>
      </c>
      <c r="B1" t="s">
        <v>102</v>
      </c>
      <c r="C1" t="s">
        <v>223</v>
      </c>
      <c r="D1" t="s">
        <v>224</v>
      </c>
      <c r="E1" t="s">
        <v>225</v>
      </c>
      <c r="F1" t="s">
        <v>226</v>
      </c>
      <c r="G1" t="s">
        <v>227</v>
      </c>
      <c r="H1" t="s">
        <v>228</v>
      </c>
      <c r="I1" t="s">
        <v>229</v>
      </c>
      <c r="J1" t="s">
        <v>230</v>
      </c>
      <c r="K1" t="s">
        <v>67</v>
      </c>
      <c r="L1" t="s">
        <v>68</v>
      </c>
      <c r="M1" t="s">
        <v>231</v>
      </c>
      <c r="N1" t="s">
        <v>232</v>
      </c>
      <c r="O1" t="s">
        <v>233</v>
      </c>
      <c r="P1" t="s">
        <v>234</v>
      </c>
      <c r="Q1" t="s">
        <v>235</v>
      </c>
      <c r="R1" t="s">
        <v>236</v>
      </c>
      <c r="S1" t="s">
        <v>237</v>
      </c>
      <c r="T1" t="s">
        <v>238</v>
      </c>
      <c r="U1" t="s">
        <v>239</v>
      </c>
      <c r="V1" t="s">
        <v>240</v>
      </c>
      <c r="W1" t="s">
        <v>241</v>
      </c>
      <c r="X1" t="s">
        <v>242</v>
      </c>
      <c r="Y1" t="s">
        <v>243</v>
      </c>
      <c r="Z1" t="s">
        <v>244</v>
      </c>
      <c r="AA1" t="s">
        <v>245</v>
      </c>
      <c r="AB1" t="s">
        <v>246</v>
      </c>
      <c r="AC1" t="s">
        <v>247</v>
      </c>
      <c r="AD1" t="s">
        <v>248</v>
      </c>
      <c r="AE1" t="s">
        <v>249</v>
      </c>
      <c r="AF1" t="s">
        <v>250</v>
      </c>
      <c r="AG1" t="s">
        <v>251</v>
      </c>
      <c r="AH1" t="s">
        <v>252</v>
      </c>
      <c r="AI1" t="s">
        <v>253</v>
      </c>
      <c r="AJ1" t="s">
        <v>254</v>
      </c>
      <c r="AK1" t="s">
        <v>255</v>
      </c>
      <c r="AL1" t="s">
        <v>256</v>
      </c>
      <c r="AM1" t="s">
        <v>257</v>
      </c>
      <c r="AN1" t="s">
        <v>258</v>
      </c>
      <c r="AO1" t="s">
        <v>259</v>
      </c>
      <c r="AP1" t="s">
        <v>260</v>
      </c>
      <c r="AQ1" t="s">
        <v>261</v>
      </c>
      <c r="AR1" t="s">
        <v>262</v>
      </c>
      <c r="AS1" t="s">
        <v>263</v>
      </c>
      <c r="AT1" t="s">
        <v>264</v>
      </c>
      <c r="AU1" t="s">
        <v>265</v>
      </c>
      <c r="AV1" t="s">
        <v>266</v>
      </c>
      <c r="AW1" t="s">
        <v>267</v>
      </c>
      <c r="AX1" t="s">
        <v>268</v>
      </c>
      <c r="AY1" t="s">
        <v>269</v>
      </c>
      <c r="AZ1" t="s">
        <v>270</v>
      </c>
      <c r="BA1" t="s">
        <v>271</v>
      </c>
      <c r="BB1" t="s">
        <v>272</v>
      </c>
      <c r="BC1" t="s">
        <v>273</v>
      </c>
      <c r="BD1" t="s">
        <v>274</v>
      </c>
      <c r="BE1" t="s">
        <v>275</v>
      </c>
      <c r="BF1" t="s">
        <v>276</v>
      </c>
      <c r="BG1" t="s">
        <v>277</v>
      </c>
      <c r="BH1" t="s">
        <v>278</v>
      </c>
      <c r="BI1" t="s">
        <v>279</v>
      </c>
      <c r="BJ1" t="s">
        <v>280</v>
      </c>
      <c r="BK1" t="s">
        <v>281</v>
      </c>
      <c r="BL1" t="s">
        <v>282</v>
      </c>
      <c r="BM1" t="s">
        <v>283</v>
      </c>
      <c r="BN1" t="s">
        <v>284</v>
      </c>
    </row>
    <row r="2" spans="1:66" x14ac:dyDescent="0.3">
      <c r="A2">
        <v>1</v>
      </c>
      <c r="B2">
        <v>0</v>
      </c>
      <c r="C2">
        <v>2002</v>
      </c>
      <c r="D2">
        <v>0.51428878307342529</v>
      </c>
      <c r="E2">
        <v>8.8789806365966797</v>
      </c>
      <c r="F2">
        <v>7.9667158126831055</v>
      </c>
      <c r="G2">
        <v>0.96836256980895996</v>
      </c>
      <c r="H2">
        <v>-3.3165760040283203</v>
      </c>
      <c r="I2">
        <v>-1.8531734123826027E-2</v>
      </c>
      <c r="J2">
        <v>-1.4198813438415527</v>
      </c>
      <c r="K2">
        <v>-1.1752383708953857</v>
      </c>
      <c r="L2">
        <v>-4.1750035285949707</v>
      </c>
      <c r="M2">
        <v>0.51428878307342529</v>
      </c>
      <c r="N2">
        <v>8.8789806365966797</v>
      </c>
      <c r="O2">
        <v>7.9667158126831055</v>
      </c>
      <c r="P2">
        <v>0.86220556497573853</v>
      </c>
      <c r="Q2">
        <v>-2.7708299160003662</v>
      </c>
      <c r="R2">
        <v>-1.4745937660336494E-2</v>
      </c>
      <c r="S2">
        <v>-1.1026911735534668</v>
      </c>
      <c r="T2">
        <v>-0.47403499484062195</v>
      </c>
      <c r="U2">
        <v>-2.7608816623687744</v>
      </c>
      <c r="V2">
        <v>0.49486252665519714</v>
      </c>
      <c r="W2">
        <v>7.9388999938964844</v>
      </c>
      <c r="X2">
        <v>7.0488033294677734</v>
      </c>
      <c r="Y2">
        <v>5.1451354026794434</v>
      </c>
      <c r="Z2">
        <v>7.1552371978759766</v>
      </c>
      <c r="AA2">
        <v>5.9700298309326172</v>
      </c>
      <c r="AB2">
        <v>-1.6229676008224487</v>
      </c>
      <c r="AC2">
        <v>-1.9461773633956909</v>
      </c>
      <c r="AD2">
        <v>-1.1588888168334961</v>
      </c>
      <c r="AE2">
        <v>-9.2087993621826172</v>
      </c>
      <c r="AF2">
        <v>-10.84830379486084</v>
      </c>
      <c r="AG2">
        <v>-9.7748403549194336</v>
      </c>
      <c r="AH2">
        <v>3.8936176300048828</v>
      </c>
      <c r="AI2">
        <v>3.5045015811920166</v>
      </c>
      <c r="AJ2">
        <v>1.6604682207107544</v>
      </c>
      <c r="AK2">
        <v>4.5862913131713867</v>
      </c>
      <c r="AL2">
        <v>4.645136833190918</v>
      </c>
      <c r="AM2">
        <v>4.5708818435668945</v>
      </c>
      <c r="AN2">
        <v>-10.159327507019043</v>
      </c>
      <c r="AO2">
        <v>-9.8941993713378906</v>
      </c>
      <c r="AP2">
        <v>-8.7712507247924805</v>
      </c>
      <c r="AQ2">
        <v>-4.4192581176757812</v>
      </c>
      <c r="AR2">
        <v>-5.0781741142272949</v>
      </c>
      <c r="AS2">
        <v>-5.0662541389465332</v>
      </c>
      <c r="AT2">
        <v>-28.235811233520508</v>
      </c>
      <c r="AU2">
        <v>-33.490287780761719</v>
      </c>
      <c r="AV2">
        <v>-34.844108581542969</v>
      </c>
      <c r="AW2">
        <v>2.4234027862548828</v>
      </c>
      <c r="AX2">
        <v>1.5897253751754761</v>
      </c>
      <c r="AY2">
        <v>2.3338062763214111</v>
      </c>
      <c r="AZ2">
        <v>7.9325466156005859</v>
      </c>
      <c r="BA2">
        <v>9.2878389358520508</v>
      </c>
      <c r="BB2">
        <v>7.8659400939941406</v>
      </c>
      <c r="BC2">
        <v>-4.691932201385498</v>
      </c>
      <c r="BD2">
        <v>-6.5840296745300293</v>
      </c>
      <c r="BE2">
        <v>-7.1461834907531738</v>
      </c>
      <c r="BF2">
        <v>7.6587810516357422</v>
      </c>
      <c r="BG2">
        <v>6.5557279586791992</v>
      </c>
      <c r="BH2">
        <v>6.6108851432800293</v>
      </c>
      <c r="BI2">
        <v>-0.33748158812522888</v>
      </c>
      <c r="BJ2">
        <v>-1.9158084392547607</v>
      </c>
      <c r="BK2">
        <v>-1.5753699541091919</v>
      </c>
      <c r="BL2">
        <v>-4.4175858497619629</v>
      </c>
      <c r="BM2">
        <v>-2.3980469703674316</v>
      </c>
      <c r="BN2">
        <v>-2.2439374923706055</v>
      </c>
    </row>
    <row r="3" spans="1:66" x14ac:dyDescent="0.3">
      <c r="A3">
        <v>2</v>
      </c>
      <c r="B3">
        <v>0</v>
      </c>
      <c r="C3">
        <v>2006</v>
      </c>
      <c r="D3">
        <v>-32.110134124755859</v>
      </c>
      <c r="E3">
        <v>-28.397964477539063</v>
      </c>
      <c r="F3">
        <v>-28.943637847900391</v>
      </c>
      <c r="G3">
        <v>15.608063697814941</v>
      </c>
      <c r="H3">
        <v>13.287242889404297</v>
      </c>
      <c r="I3">
        <v>15.619304656982422</v>
      </c>
      <c r="J3">
        <v>-7.9195036888122559</v>
      </c>
      <c r="K3">
        <v>-6.3471674919128418</v>
      </c>
      <c r="L3">
        <v>-5.8383698463439941</v>
      </c>
      <c r="M3">
        <v>-32.110134124755859</v>
      </c>
      <c r="N3">
        <v>-28.397964477539063</v>
      </c>
      <c r="O3">
        <v>-28.943637847900391</v>
      </c>
      <c r="P3">
        <v>12.113187789916992</v>
      </c>
      <c r="Q3">
        <v>10.220189094543457</v>
      </c>
      <c r="R3">
        <v>10.334646224975586</v>
      </c>
      <c r="S3">
        <v>-5.1933960914611816</v>
      </c>
      <c r="T3">
        <v>-4.1281180381774902</v>
      </c>
      <c r="U3">
        <v>-3.2249670028686523</v>
      </c>
      <c r="V3">
        <v>-18.814325332641602</v>
      </c>
      <c r="W3">
        <v>-16.274517059326172</v>
      </c>
      <c r="X3">
        <v>-16.140457153320313</v>
      </c>
      <c r="Y3">
        <v>16.869028091430664</v>
      </c>
      <c r="Z3">
        <v>13.421116828918457</v>
      </c>
      <c r="AA3">
        <v>15.400581359863281</v>
      </c>
      <c r="AB3">
        <v>-12.839108467102051</v>
      </c>
      <c r="AC3">
        <v>-10.872332572937012</v>
      </c>
      <c r="AD3">
        <v>-12.16218376159668</v>
      </c>
      <c r="AE3">
        <v>-12.430620193481445</v>
      </c>
      <c r="AF3">
        <v>-6.1740851402282715</v>
      </c>
      <c r="AG3">
        <v>-7.4688858985900879</v>
      </c>
      <c r="AH3">
        <v>-12.325652122497559</v>
      </c>
      <c r="AI3">
        <v>-12.298470497131348</v>
      </c>
      <c r="AJ3">
        <v>-6.3446841239929199</v>
      </c>
      <c r="AK3">
        <v>12.621860504150391</v>
      </c>
      <c r="AL3">
        <v>13.867393493652344</v>
      </c>
      <c r="AM3">
        <v>13.297386169433594</v>
      </c>
      <c r="AN3">
        <v>-0.45541104674339294</v>
      </c>
      <c r="AO3">
        <v>-1.9954377412796021</v>
      </c>
      <c r="AP3">
        <v>-12.684209823608398</v>
      </c>
      <c r="AQ3">
        <v>-9.2834720611572266</v>
      </c>
      <c r="AR3">
        <v>-11.107028961181641</v>
      </c>
      <c r="AS3">
        <v>-11.236047744750977</v>
      </c>
      <c r="AT3">
        <v>-14.477169036865234</v>
      </c>
      <c r="AU3">
        <v>-14.703769683837891</v>
      </c>
      <c r="AV3">
        <v>-14.913339614868164</v>
      </c>
      <c r="AW3">
        <v>8.2330789566040039</v>
      </c>
      <c r="AX3">
        <v>7.7837519645690918</v>
      </c>
      <c r="AY3">
        <v>6.598876953125</v>
      </c>
      <c r="AZ3">
        <v>-4.9754986763000488</v>
      </c>
      <c r="BA3">
        <v>-4.5117478370666504</v>
      </c>
      <c r="BB3">
        <v>-4.178070068359375</v>
      </c>
    </row>
    <row r="4" spans="1:66" x14ac:dyDescent="0.3">
      <c r="A4">
        <v>3</v>
      </c>
      <c r="B4">
        <v>0</v>
      </c>
      <c r="C4">
        <v>2010</v>
      </c>
      <c r="D4">
        <v>-9.4789552688598633</v>
      </c>
      <c r="E4">
        <v>-6.1461758613586426</v>
      </c>
      <c r="F4">
        <v>-6.7439088821411133</v>
      </c>
      <c r="G4">
        <v>6.3046083450317383</v>
      </c>
      <c r="H4">
        <v>4.1471400260925293</v>
      </c>
      <c r="I4">
        <v>4.5581984519958496</v>
      </c>
      <c r="J4">
        <v>-4.2547845840454102</v>
      </c>
      <c r="K4">
        <v>-2.5298864841461182</v>
      </c>
      <c r="L4">
        <v>-2.5445675849914551</v>
      </c>
      <c r="M4">
        <v>-9.4789552688598633</v>
      </c>
      <c r="N4">
        <v>-6.1461758613586426</v>
      </c>
      <c r="O4">
        <v>-6.7439088821411133</v>
      </c>
      <c r="P4">
        <v>5.4937953948974609</v>
      </c>
      <c r="Q4">
        <v>3.4957845211029053</v>
      </c>
      <c r="R4">
        <v>3.6852927207946777</v>
      </c>
      <c r="S4">
        <v>-3.0166680812835693</v>
      </c>
      <c r="T4">
        <v>-1.7352409362792969</v>
      </c>
      <c r="U4">
        <v>-1.5903284549713135</v>
      </c>
      <c r="V4">
        <v>-7.3632450103759766</v>
      </c>
      <c r="W4">
        <v>-4.6708245277404785</v>
      </c>
      <c r="X4">
        <v>-4.9518918991088867</v>
      </c>
      <c r="Y4">
        <v>5.7768940925598145</v>
      </c>
      <c r="Z4">
        <v>3.934089183807373</v>
      </c>
      <c r="AA4">
        <v>4.9044156074523926</v>
      </c>
      <c r="AB4">
        <v>-3.7684063911437988</v>
      </c>
      <c r="AC4">
        <v>-2.521773099899292</v>
      </c>
      <c r="AD4">
        <v>-3.0158696174621582</v>
      </c>
      <c r="AE4">
        <v>-6.0548758506774902</v>
      </c>
      <c r="AF4">
        <v>-3.5130009651184082</v>
      </c>
      <c r="AG4">
        <v>-4.4094481468200684</v>
      </c>
      <c r="AH4">
        <v>-0.40203383564949036</v>
      </c>
      <c r="AI4">
        <v>-0.28515911102294922</v>
      </c>
      <c r="AJ4">
        <v>1.6766911745071411</v>
      </c>
      <c r="AK4">
        <v>3.8259155750274658</v>
      </c>
      <c r="AL4">
        <v>3.8489406108856201</v>
      </c>
      <c r="AM4">
        <v>3.8318886756896973</v>
      </c>
      <c r="AN4">
        <v>-3.870990514755249</v>
      </c>
      <c r="AO4">
        <v>-4.017174243927002</v>
      </c>
      <c r="AP4">
        <v>-6.738929271697998</v>
      </c>
      <c r="AQ4">
        <v>-3.081326961517334</v>
      </c>
      <c r="AR4">
        <v>-4.1993083953857422</v>
      </c>
      <c r="AS4">
        <v>-4.3518695831298828</v>
      </c>
      <c r="AT4">
        <v>3.2825503349304199</v>
      </c>
      <c r="AU4">
        <v>3.3770759105682373</v>
      </c>
      <c r="AV4">
        <v>3.497438907623291</v>
      </c>
      <c r="AW4">
        <v>3.3190569877624512</v>
      </c>
      <c r="AX4">
        <v>3.155367374420166</v>
      </c>
      <c r="AY4">
        <v>2.6490778923034668</v>
      </c>
      <c r="AZ4">
        <v>-6.7024922370910645</v>
      </c>
      <c r="BA4">
        <v>-7.030724048614502</v>
      </c>
      <c r="BB4">
        <v>-6.6954841613769531</v>
      </c>
    </row>
    <row r="5" spans="1:66" x14ac:dyDescent="0.3">
      <c r="A5">
        <v>4</v>
      </c>
      <c r="B5">
        <v>0</v>
      </c>
      <c r="C5">
        <v>2014</v>
      </c>
      <c r="D5">
        <v>-14.024800300598145</v>
      </c>
      <c r="E5">
        <v>-8.5385608673095703</v>
      </c>
      <c r="F5">
        <v>-9.6151552200317383</v>
      </c>
      <c r="G5">
        <v>12.786595344543457</v>
      </c>
      <c r="H5">
        <v>8.7311010360717773</v>
      </c>
      <c r="I5">
        <v>10.898398399353027</v>
      </c>
      <c r="J5">
        <v>-8.159611701965332</v>
      </c>
      <c r="K5">
        <v>-5.5944113731384277</v>
      </c>
      <c r="L5">
        <v>-6.9702997207641602</v>
      </c>
      <c r="M5">
        <v>-15.940265655517578</v>
      </c>
      <c r="N5">
        <v>-10.902917861938477</v>
      </c>
      <c r="O5">
        <v>-11.843072891235352</v>
      </c>
      <c r="P5">
        <v>12.023462295532227</v>
      </c>
      <c r="Q5">
        <v>8.1313982009887695</v>
      </c>
      <c r="R5">
        <v>10.016182899475098</v>
      </c>
      <c r="S5">
        <v>-7.145503044128418</v>
      </c>
      <c r="T5">
        <v>-4.9077620506286621</v>
      </c>
      <c r="U5">
        <v>-6.0412683486938477</v>
      </c>
      <c r="V5">
        <v>-13.924249649047852</v>
      </c>
      <c r="W5">
        <v>-8.4816646575927734</v>
      </c>
      <c r="X5">
        <v>-9.5510387420654297</v>
      </c>
      <c r="Y5">
        <v>19.779582977294922</v>
      </c>
      <c r="Z5">
        <v>16.950485229492188</v>
      </c>
      <c r="AA5">
        <v>17.225603103637695</v>
      </c>
      <c r="AB5">
        <v>-14.693840026855469</v>
      </c>
      <c r="AC5">
        <v>-12.111217498779297</v>
      </c>
      <c r="AD5">
        <v>-12.035144805908203</v>
      </c>
      <c r="AE5">
        <v>-15.155307769775391</v>
      </c>
      <c r="AF5">
        <v>-11.320362091064453</v>
      </c>
      <c r="AG5">
        <v>-11.22617244720459</v>
      </c>
      <c r="AH5">
        <v>-6.0904946178197861E-2</v>
      </c>
      <c r="AI5">
        <v>6.7581810057163239E-2</v>
      </c>
      <c r="AJ5">
        <v>3.0683572292327881</v>
      </c>
      <c r="AK5">
        <v>1.2920738458633423</v>
      </c>
      <c r="AL5">
        <v>2.5171639919281006</v>
      </c>
      <c r="AM5">
        <v>3.307579517364502</v>
      </c>
      <c r="AN5">
        <v>-1.331028938293457</v>
      </c>
      <c r="AO5">
        <v>-2.7793455123901367</v>
      </c>
      <c r="AP5">
        <v>-6.9766440391540527</v>
      </c>
      <c r="AQ5">
        <v>1.420785665512085</v>
      </c>
      <c r="AR5">
        <v>-1.0133087635040283</v>
      </c>
      <c r="AS5">
        <v>0.98731321096420288</v>
      </c>
      <c r="AT5">
        <v>-1.6959414482116699</v>
      </c>
      <c r="AU5">
        <v>8.2210656255483627E-3</v>
      </c>
      <c r="AV5">
        <v>0.27642995119094849</v>
      </c>
      <c r="AW5">
        <v>6.0102319717407227</v>
      </c>
      <c r="AX5">
        <v>5.2978134155273438</v>
      </c>
      <c r="AY5">
        <v>5.361666202545166</v>
      </c>
      <c r="AZ5">
        <v>-4.8909397125244141</v>
      </c>
      <c r="BA5">
        <v>-5.2390890121459961</v>
      </c>
      <c r="BB5">
        <v>-5.7117385864257812</v>
      </c>
      <c r="BC5">
        <v>12.463024139404297</v>
      </c>
      <c r="BD5">
        <v>11.348217964172363</v>
      </c>
      <c r="BE5">
        <v>10.321045875549316</v>
      </c>
      <c r="BF5">
        <v>12.254494667053223</v>
      </c>
      <c r="BG5">
        <v>9.3578004837036133</v>
      </c>
      <c r="BH5">
        <v>8.8569812774658203</v>
      </c>
      <c r="BI5">
        <v>4.5868682861328125</v>
      </c>
      <c r="BJ5">
        <v>3.6003005504608154</v>
      </c>
      <c r="BK5">
        <v>3.7323150634765625</v>
      </c>
      <c r="BL5">
        <v>-18.433874130249023</v>
      </c>
      <c r="BM5">
        <v>-15.170131683349609</v>
      </c>
      <c r="BN5">
        <v>-14.516756057739258</v>
      </c>
    </row>
    <row r="6" spans="1:66" x14ac:dyDescent="0.3">
      <c r="A6">
        <v>5</v>
      </c>
      <c r="B6">
        <v>0</v>
      </c>
      <c r="C6">
        <v>2018</v>
      </c>
      <c r="D6">
        <v>-1.3981401920318604</v>
      </c>
      <c r="E6">
        <v>8.5795831680297852</v>
      </c>
      <c r="F6">
        <v>5.0296196937561035</v>
      </c>
      <c r="G6">
        <v>11.112334251403809</v>
      </c>
      <c r="H6">
        <v>4.3271193504333496</v>
      </c>
      <c r="I6">
        <v>8.0937595367431641</v>
      </c>
      <c r="J6">
        <v>-10.780429840087891</v>
      </c>
      <c r="K6">
        <v>-7.3289341926574707</v>
      </c>
      <c r="L6">
        <v>-9.4910001754760742</v>
      </c>
      <c r="M6">
        <v>-0.98628419637680054</v>
      </c>
      <c r="N6">
        <v>9.2412099838256836</v>
      </c>
      <c r="O6">
        <v>6.1747927665710449</v>
      </c>
      <c r="P6">
        <v>10.486878395080566</v>
      </c>
      <c r="Q6">
        <v>3.8359999656677246</v>
      </c>
      <c r="R6">
        <v>7.2571182250976563</v>
      </c>
      <c r="S6">
        <v>-10.318075180053711</v>
      </c>
      <c r="T6">
        <v>-6.6164121627807617</v>
      </c>
      <c r="U6">
        <v>-8.6306009292602539</v>
      </c>
      <c r="V6">
        <v>-1.4194865226745605</v>
      </c>
      <c r="W6">
        <v>8.2523393630981445</v>
      </c>
      <c r="X6">
        <v>4.7517852783203125</v>
      </c>
      <c r="Y6">
        <v>18.60932731628418</v>
      </c>
      <c r="Z6">
        <v>17.739360809326172</v>
      </c>
      <c r="AA6">
        <v>13.28886604309082</v>
      </c>
      <c r="AB6">
        <v>-14.57373046875</v>
      </c>
      <c r="AC6">
        <v>-13.070690155029297</v>
      </c>
      <c r="AD6">
        <v>-9.4675083160400391</v>
      </c>
      <c r="AE6">
        <v>-12.619222640991211</v>
      </c>
      <c r="AF6">
        <v>-11.292401313781738</v>
      </c>
      <c r="AG6">
        <v>-8.0995445251464844</v>
      </c>
      <c r="AH6">
        <v>1.5979037284851074</v>
      </c>
      <c r="AI6">
        <v>1.396081805229187</v>
      </c>
      <c r="AJ6">
        <v>2.9188356399536133</v>
      </c>
      <c r="AK6">
        <v>1.8690708875656128</v>
      </c>
      <c r="AL6">
        <v>2.9633171558380127</v>
      </c>
      <c r="AM6">
        <v>5.2566256523132324</v>
      </c>
      <c r="AN6">
        <v>-3.5148859024047852</v>
      </c>
      <c r="AO6">
        <v>-4.5269708633422852</v>
      </c>
      <c r="AP6">
        <v>-9.2338342666625977</v>
      </c>
      <c r="AQ6">
        <v>11.723492622375488</v>
      </c>
      <c r="AR6">
        <v>9.7440338134765625</v>
      </c>
      <c r="AS6">
        <v>8.4933261871337891</v>
      </c>
      <c r="AT6">
        <v>7.1443514823913574</v>
      </c>
      <c r="AU6">
        <v>8.7455835342407227</v>
      </c>
      <c r="AV6">
        <v>9.091649055480957</v>
      </c>
      <c r="AW6">
        <v>8.9415597915649414</v>
      </c>
      <c r="AX6">
        <v>9.0195951461791992</v>
      </c>
      <c r="AY6">
        <v>9.5570268630981445</v>
      </c>
      <c r="AZ6">
        <v>-16.654983520507813</v>
      </c>
      <c r="BA6">
        <v>-18.056722640991211</v>
      </c>
      <c r="BB6">
        <v>-18.19257926940918</v>
      </c>
      <c r="BC6">
        <v>13.359199523925781</v>
      </c>
      <c r="BD6">
        <v>11.683496475219727</v>
      </c>
      <c r="BE6">
        <v>11.743537902832031</v>
      </c>
      <c r="BF6">
        <v>1.5962969064712524</v>
      </c>
      <c r="BG6">
        <v>1.3863099813461304</v>
      </c>
      <c r="BH6">
        <v>1.8271794319152832</v>
      </c>
      <c r="BI6">
        <v>0.95239996910095215</v>
      </c>
      <c r="BJ6">
        <v>-0.89093327522277832</v>
      </c>
      <c r="BK6">
        <v>1.2747418880462646</v>
      </c>
      <c r="BL6">
        <v>-10.224589347839355</v>
      </c>
      <c r="BM6">
        <v>-8.6749715805053711</v>
      </c>
      <c r="BN6">
        <v>-9.8676700592041016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9" tint="0.79995117038483843"/>
  </sheetPr>
  <dimension ref="A1:H15"/>
  <sheetViews>
    <sheetView workbookViewId="0">
      <selection sqref="A1:H1"/>
    </sheetView>
  </sheetViews>
  <sheetFormatPr baseColWidth="10" defaultColWidth="11" defaultRowHeight="15.6" x14ac:dyDescent="0.3"/>
  <cols>
    <col min="1" max="1" width="17.69921875" customWidth="1"/>
    <col min="2" max="2" width="11.19921875" customWidth="1"/>
    <col min="3" max="3" width="12.19921875" customWidth="1"/>
    <col min="4" max="4" width="11.69921875" customWidth="1"/>
    <col min="5" max="5" width="16.5" customWidth="1"/>
    <col min="6" max="6" width="9.5" customWidth="1"/>
    <col min="7" max="7" width="11.19921875" customWidth="1"/>
    <col min="8" max="8" width="10.19921875" customWidth="1"/>
  </cols>
  <sheetData>
    <row r="1" spans="1:8" ht="16.2" thickBot="1" x14ac:dyDescent="0.35">
      <c r="A1" s="125" t="s">
        <v>387</v>
      </c>
      <c r="B1" s="126"/>
      <c r="C1" s="126"/>
      <c r="D1" s="126"/>
      <c r="E1" s="126"/>
      <c r="F1" s="126"/>
      <c r="G1" s="126"/>
      <c r="H1" s="127"/>
    </row>
    <row r="2" spans="1:8" ht="30.6" thickBot="1" x14ac:dyDescent="0.35">
      <c r="A2" s="70" t="s">
        <v>394</v>
      </c>
      <c r="B2" s="71" t="s">
        <v>395</v>
      </c>
      <c r="C2" s="71" t="s">
        <v>396</v>
      </c>
      <c r="D2" s="71" t="s">
        <v>397</v>
      </c>
      <c r="E2" s="71" t="s">
        <v>398</v>
      </c>
      <c r="F2" s="114" t="s">
        <v>399</v>
      </c>
      <c r="G2" s="114" t="s">
        <v>400</v>
      </c>
      <c r="H2" s="72" t="s">
        <v>401</v>
      </c>
    </row>
    <row r="3" spans="1:8" x14ac:dyDescent="0.3">
      <c r="A3" s="68" t="s">
        <v>0</v>
      </c>
      <c r="B3" s="67">
        <v>25</v>
      </c>
      <c r="C3" s="67" t="s">
        <v>285</v>
      </c>
      <c r="D3" s="67" t="s">
        <v>285</v>
      </c>
      <c r="E3" s="67" t="s">
        <v>285</v>
      </c>
      <c r="F3" s="67" t="s">
        <v>286</v>
      </c>
      <c r="G3" s="67" t="s">
        <v>286</v>
      </c>
      <c r="H3" s="69" t="s">
        <v>286</v>
      </c>
    </row>
    <row r="4" spans="1:8" x14ac:dyDescent="0.3">
      <c r="A4" s="68" t="s">
        <v>1</v>
      </c>
      <c r="B4" s="67">
        <v>21</v>
      </c>
      <c r="C4" s="67" t="s">
        <v>285</v>
      </c>
      <c r="D4" s="67" t="s">
        <v>286</v>
      </c>
      <c r="E4" s="67" t="s">
        <v>285</v>
      </c>
      <c r="F4" s="67" t="s">
        <v>286</v>
      </c>
      <c r="G4" s="67" t="s">
        <v>286</v>
      </c>
      <c r="H4" s="69" t="s">
        <v>285</v>
      </c>
    </row>
    <row r="5" spans="1:8" x14ac:dyDescent="0.3">
      <c r="A5" s="68" t="s">
        <v>6</v>
      </c>
      <c r="B5" s="67">
        <v>18</v>
      </c>
      <c r="C5" s="67" t="s">
        <v>286</v>
      </c>
      <c r="D5" s="67" t="s">
        <v>286</v>
      </c>
      <c r="E5" s="67" t="s">
        <v>285</v>
      </c>
      <c r="F5" s="67" t="s">
        <v>285</v>
      </c>
      <c r="G5" s="67" t="s">
        <v>285</v>
      </c>
      <c r="H5" s="69" t="s">
        <v>285</v>
      </c>
    </row>
    <row r="6" spans="1:8" x14ac:dyDescent="0.3">
      <c r="A6" s="68" t="s">
        <v>5</v>
      </c>
      <c r="B6" s="67">
        <v>18</v>
      </c>
      <c r="C6" s="67" t="s">
        <v>286</v>
      </c>
      <c r="D6" s="67" t="s">
        <v>286</v>
      </c>
      <c r="E6" s="67" t="s">
        <v>285</v>
      </c>
      <c r="F6" s="67" t="s">
        <v>285</v>
      </c>
      <c r="G6" s="67" t="s">
        <v>286</v>
      </c>
      <c r="H6" s="69" t="s">
        <v>286</v>
      </c>
    </row>
    <row r="7" spans="1:8" x14ac:dyDescent="0.3">
      <c r="A7" s="68" t="s">
        <v>2</v>
      </c>
      <c r="B7" s="67">
        <v>18</v>
      </c>
      <c r="C7" s="67" t="s">
        <v>286</v>
      </c>
      <c r="D7" s="67" t="s">
        <v>286</v>
      </c>
      <c r="E7" s="67" t="s">
        <v>285</v>
      </c>
      <c r="F7" s="67" t="s">
        <v>285</v>
      </c>
      <c r="G7" s="67" t="s">
        <v>285</v>
      </c>
      <c r="H7" s="69" t="s">
        <v>285</v>
      </c>
    </row>
    <row r="8" spans="1:8" x14ac:dyDescent="0.3">
      <c r="A8" s="68" t="s">
        <v>3</v>
      </c>
      <c r="B8" s="67">
        <v>18</v>
      </c>
      <c r="C8" s="67" t="s">
        <v>286</v>
      </c>
      <c r="D8" s="67" t="s">
        <v>286</v>
      </c>
      <c r="E8" s="67" t="s">
        <v>285</v>
      </c>
      <c r="F8" s="67" t="s">
        <v>285</v>
      </c>
      <c r="G8" s="67" t="s">
        <v>285</v>
      </c>
      <c r="H8" s="69" t="s">
        <v>286</v>
      </c>
    </row>
    <row r="9" spans="1:8" ht="16.2" thickBot="1" x14ac:dyDescent="0.35">
      <c r="A9" s="73" t="s">
        <v>418</v>
      </c>
      <c r="B9" s="74" t="s">
        <v>4</v>
      </c>
      <c r="C9" s="75" t="s">
        <v>286</v>
      </c>
      <c r="D9" s="75" t="s">
        <v>286</v>
      </c>
      <c r="E9" s="75" t="s">
        <v>286</v>
      </c>
      <c r="F9" s="75" t="s">
        <v>285</v>
      </c>
      <c r="G9" s="75" t="s">
        <v>285</v>
      </c>
      <c r="H9" s="76" t="s">
        <v>285</v>
      </c>
    </row>
    <row r="10" spans="1:8" ht="16.2" thickBot="1" x14ac:dyDescent="0.35">
      <c r="A10" s="97"/>
      <c r="B10" s="96"/>
      <c r="C10" s="67"/>
      <c r="D10" s="67"/>
      <c r="E10" s="67"/>
      <c r="F10" s="67"/>
      <c r="G10" s="67"/>
      <c r="H10" s="67"/>
    </row>
    <row r="11" spans="1:8" ht="114" customHeight="1" thickBot="1" x14ac:dyDescent="0.35">
      <c r="A11" s="128" t="s">
        <v>416</v>
      </c>
      <c r="B11" s="129"/>
      <c r="C11" s="129"/>
      <c r="D11" s="129"/>
      <c r="E11" s="129"/>
      <c r="F11" s="129"/>
      <c r="G11" s="129"/>
      <c r="H11" s="130"/>
    </row>
    <row r="12" spans="1:8" ht="16.2" thickBot="1" x14ac:dyDescent="0.35">
      <c r="A12" s="66"/>
      <c r="B12" s="66"/>
      <c r="C12" s="66"/>
      <c r="D12" s="66"/>
      <c r="E12" s="66"/>
      <c r="F12" s="66"/>
      <c r="G12" s="66"/>
      <c r="H12" s="66"/>
    </row>
    <row r="13" spans="1:8" ht="97.95" customHeight="1" thickBot="1" x14ac:dyDescent="0.35">
      <c r="A13" s="128" t="s">
        <v>417</v>
      </c>
      <c r="B13" s="129"/>
      <c r="C13" s="129"/>
      <c r="D13" s="129"/>
      <c r="E13" s="129"/>
      <c r="F13" s="129"/>
      <c r="G13" s="129"/>
      <c r="H13" s="130"/>
    </row>
    <row r="14" spans="1:8" x14ac:dyDescent="0.3">
      <c r="A14" s="66"/>
      <c r="B14" s="66"/>
      <c r="C14" s="66"/>
      <c r="D14" s="66"/>
      <c r="E14" s="66"/>
      <c r="F14" s="66"/>
      <c r="G14" s="66"/>
      <c r="H14" s="66"/>
    </row>
    <row r="15" spans="1:8" x14ac:dyDescent="0.3">
      <c r="A15" s="66"/>
      <c r="B15" s="66"/>
      <c r="C15" s="66"/>
      <c r="D15" s="66"/>
      <c r="E15" s="66"/>
      <c r="F15" s="66"/>
      <c r="G15" s="66"/>
      <c r="H15" s="66"/>
    </row>
  </sheetData>
  <mergeCells count="3">
    <mergeCell ref="A1:H1"/>
    <mergeCell ref="A11:H11"/>
    <mergeCell ref="A13:H13"/>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theme="9" tint="0.79995117038483843"/>
  </sheetPr>
  <dimension ref="A1:D11"/>
  <sheetViews>
    <sheetView workbookViewId="0">
      <selection activeCell="A11" sqref="A11:D11"/>
    </sheetView>
  </sheetViews>
  <sheetFormatPr baseColWidth="10" defaultColWidth="7.69921875" defaultRowHeight="13.8" x14ac:dyDescent="0.25"/>
  <cols>
    <col min="1" max="1" width="11.19921875" style="43" customWidth="1"/>
    <col min="2" max="2" width="27.19921875" style="42" customWidth="1"/>
    <col min="3" max="3" width="22" style="43" customWidth="1"/>
    <col min="4" max="4" width="18.69921875" style="43" customWidth="1"/>
    <col min="5" max="16384" width="7.69921875" style="40"/>
  </cols>
  <sheetData>
    <row r="1" spans="1:4" s="34" customFormat="1" ht="14.4" thickBot="1" x14ac:dyDescent="0.35">
      <c r="A1" s="131" t="s">
        <v>388</v>
      </c>
      <c r="B1" s="132"/>
      <c r="C1" s="132"/>
      <c r="D1" s="133"/>
    </row>
    <row r="2" spans="1:4" s="35" customFormat="1" ht="14.4" thickBot="1" x14ac:dyDescent="0.35">
      <c r="A2" s="49" t="s">
        <v>9</v>
      </c>
      <c r="B2" s="50" t="s">
        <v>402</v>
      </c>
      <c r="C2" s="50" t="s">
        <v>7</v>
      </c>
      <c r="D2" s="51" t="s">
        <v>403</v>
      </c>
    </row>
    <row r="3" spans="1:4" x14ac:dyDescent="0.25">
      <c r="A3" s="36">
        <v>1989</v>
      </c>
      <c r="B3" s="37" t="s">
        <v>120</v>
      </c>
      <c r="C3" s="38" t="s">
        <v>119</v>
      </c>
      <c r="D3" s="39">
        <v>6930</v>
      </c>
    </row>
    <row r="4" spans="1:4" x14ac:dyDescent="0.25">
      <c r="A4" s="41">
        <v>1994</v>
      </c>
      <c r="B4" s="42" t="s">
        <v>121</v>
      </c>
      <c r="C4" s="43" t="s">
        <v>119</v>
      </c>
      <c r="D4" s="44">
        <v>3000</v>
      </c>
    </row>
    <row r="5" spans="1:4" x14ac:dyDescent="0.25">
      <c r="A5" s="41">
        <v>1998</v>
      </c>
      <c r="B5" s="42" t="s">
        <v>122</v>
      </c>
      <c r="C5" s="43" t="s">
        <v>119</v>
      </c>
      <c r="D5" s="44">
        <v>19797</v>
      </c>
    </row>
    <row r="6" spans="1:4" x14ac:dyDescent="0.25">
      <c r="A6" s="41">
        <v>2002</v>
      </c>
      <c r="B6" s="42" t="s">
        <v>123</v>
      </c>
      <c r="C6" s="43" t="s">
        <v>119</v>
      </c>
      <c r="D6" s="44">
        <v>10402</v>
      </c>
    </row>
    <row r="7" spans="1:4" x14ac:dyDescent="0.25">
      <c r="A7" s="41">
        <v>2006</v>
      </c>
      <c r="B7" s="42" t="s">
        <v>124</v>
      </c>
      <c r="C7" s="43" t="s">
        <v>119</v>
      </c>
      <c r="D7" s="44">
        <v>12561</v>
      </c>
    </row>
    <row r="8" spans="1:4" x14ac:dyDescent="0.25">
      <c r="A8" s="41">
        <v>2010</v>
      </c>
      <c r="B8" s="42" t="s">
        <v>125</v>
      </c>
      <c r="C8" s="43" t="s">
        <v>119</v>
      </c>
      <c r="D8" s="44">
        <v>6554</v>
      </c>
    </row>
    <row r="9" spans="1:4" x14ac:dyDescent="0.25">
      <c r="A9" s="41">
        <v>2014</v>
      </c>
      <c r="B9" s="42" t="s">
        <v>126</v>
      </c>
      <c r="C9" s="43" t="s">
        <v>119</v>
      </c>
      <c r="D9" s="44">
        <v>19318</v>
      </c>
    </row>
    <row r="10" spans="1:4" ht="14.4" thickBot="1" x14ac:dyDescent="0.3">
      <c r="A10" s="45">
        <v>2018</v>
      </c>
      <c r="B10" s="46" t="s">
        <v>127</v>
      </c>
      <c r="C10" s="47" t="s">
        <v>119</v>
      </c>
      <c r="D10" s="48">
        <v>3235</v>
      </c>
    </row>
    <row r="11" spans="1:4" ht="70.95" customHeight="1" thickBot="1" x14ac:dyDescent="0.3">
      <c r="A11" s="134" t="s">
        <v>419</v>
      </c>
      <c r="B11" s="135"/>
      <c r="C11" s="135"/>
      <c r="D11" s="136"/>
    </row>
  </sheetData>
  <mergeCells count="2">
    <mergeCell ref="A1:D1"/>
    <mergeCell ref="A11:D11"/>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9" tint="0.79995117038483843"/>
  </sheetPr>
  <dimension ref="A1:I26"/>
  <sheetViews>
    <sheetView workbookViewId="0">
      <selection activeCell="A26" sqref="A26:XFD26"/>
    </sheetView>
  </sheetViews>
  <sheetFormatPr baseColWidth="10" defaultColWidth="10.69921875" defaultRowHeight="15" x14ac:dyDescent="0.25"/>
  <cols>
    <col min="1" max="1" width="35.69921875" style="52" customWidth="1"/>
    <col min="2" max="9" width="6.69921875" style="53" customWidth="1"/>
    <col min="10" max="16384" width="10.69921875" style="52"/>
  </cols>
  <sheetData>
    <row r="1" spans="1:9" ht="15.6" thickBot="1" x14ac:dyDescent="0.3">
      <c r="A1" s="131" t="s">
        <v>389</v>
      </c>
      <c r="B1" s="132"/>
      <c r="C1" s="132"/>
      <c r="D1" s="132"/>
      <c r="E1" s="132"/>
      <c r="F1" s="132"/>
      <c r="G1" s="132"/>
      <c r="H1" s="132"/>
      <c r="I1" s="133"/>
    </row>
    <row r="2" spans="1:9" ht="15.6" thickBot="1" x14ac:dyDescent="0.3">
      <c r="B2" s="63">
        <v>1989</v>
      </c>
      <c r="C2" s="64">
        <v>1994</v>
      </c>
      <c r="D2" s="64">
        <v>1998</v>
      </c>
      <c r="E2" s="64">
        <v>2002</v>
      </c>
      <c r="F2" s="64">
        <v>2006</v>
      </c>
      <c r="G2" s="64">
        <v>2010</v>
      </c>
      <c r="H2" s="64">
        <v>2014</v>
      </c>
      <c r="I2" s="65">
        <v>2018</v>
      </c>
    </row>
    <row r="3" spans="1:9" x14ac:dyDescent="0.25">
      <c r="A3" s="60" t="str">
        <f>IF(r_destats!A2="","",r_destats!A2)</f>
        <v>Age: 20-40</v>
      </c>
      <c r="B3" s="54">
        <f>IF(r_destats!B2="","",r_destats!B2)</f>
        <v>0.45887893438339233</v>
      </c>
      <c r="C3" s="54">
        <f>IF(r_destats!C2="","",r_destats!C2)</f>
        <v>0.37680396437644958</v>
      </c>
      <c r="D3" s="54">
        <f>IF(r_destats!D2="","",r_destats!D2)</f>
        <v>0.36633458733558655</v>
      </c>
      <c r="E3" s="54">
        <f>IF(r_destats!E2="","",r_destats!E2)</f>
        <v>0.35808834433555603</v>
      </c>
      <c r="F3" s="54">
        <f>IF(r_destats!F2="","",r_destats!F2)</f>
        <v>0.36557990312576294</v>
      </c>
      <c r="G3" s="54">
        <f>IF(r_destats!G2="","",r_destats!G2)</f>
        <v>0.33505678176879883</v>
      </c>
      <c r="H3" s="54">
        <f>IF(r_destats!H2="","",r_destats!H2)</f>
        <v>0.39495566487312317</v>
      </c>
      <c r="I3" s="55">
        <f>IF(r_destats!I2="","",r_destats!I2)</f>
        <v>0.3597320020198822</v>
      </c>
    </row>
    <row r="4" spans="1:9" x14ac:dyDescent="0.25">
      <c r="A4" s="61" t="str">
        <f>IF(r_destats!A3="","",r_destats!A3)</f>
        <v>Age: 40-60</v>
      </c>
      <c r="B4" s="56">
        <f>IF(r_destats!B3="","",r_destats!B3)</f>
        <v>0.34782016277313232</v>
      </c>
      <c r="C4" s="56">
        <f>IF(r_destats!C3="","",r_destats!C3)</f>
        <v>0.40179446339607239</v>
      </c>
      <c r="D4" s="56">
        <f>IF(r_destats!D3="","",r_destats!D3)</f>
        <v>0.38804313540458679</v>
      </c>
      <c r="E4" s="56">
        <f>IF(r_destats!E3="","",r_destats!E3)</f>
        <v>0.38243961334228516</v>
      </c>
      <c r="F4" s="56">
        <f>IF(r_destats!F3="","",r_destats!F3)</f>
        <v>0.36935797333717346</v>
      </c>
      <c r="G4" s="56">
        <f>IF(r_destats!G3="","",r_destats!G3)</f>
        <v>0.37036338448524475</v>
      </c>
      <c r="H4" s="56">
        <f>IF(r_destats!H3="","",r_destats!H3)</f>
        <v>0.19895513355731964</v>
      </c>
      <c r="I4" s="57">
        <f>IF(r_destats!I3="","",r_destats!I3)</f>
        <v>0.209983229637146</v>
      </c>
    </row>
    <row r="5" spans="1:9" x14ac:dyDescent="0.25">
      <c r="A5" s="61" t="str">
        <f>IF(r_destats!A4="","",r_destats!A4)</f>
        <v>Age: 60+</v>
      </c>
      <c r="B5" s="56">
        <f>IF(r_destats!B4="","",r_destats!B4)</f>
        <v>0.19330088794231415</v>
      </c>
      <c r="C5" s="56">
        <f>IF(r_destats!C4="","",r_destats!C4)</f>
        <v>0.22140158712863922</v>
      </c>
      <c r="D5" s="56">
        <f>IF(r_destats!D4="","",r_destats!D4)</f>
        <v>0.24562226235866547</v>
      </c>
      <c r="E5" s="56">
        <f>IF(r_destats!E4="","",r_destats!E4)</f>
        <v>0.25947204232215881</v>
      </c>
      <c r="F5" s="56">
        <f>IF(r_destats!F4="","",r_destats!F4)</f>
        <v>0.2650621235370636</v>
      </c>
      <c r="G5" s="56">
        <f>IF(r_destats!G4="","",r_destats!G4)</f>
        <v>0.29457986354827881</v>
      </c>
      <c r="H5" s="56">
        <f>IF(r_destats!H4="","",r_destats!H4)</f>
        <v>0.406089186668396</v>
      </c>
      <c r="I5" s="57">
        <f>IF(r_destats!I4="","",r_destats!I4)</f>
        <v>0.4302847683429718</v>
      </c>
    </row>
    <row r="6" spans="1:9" x14ac:dyDescent="0.25">
      <c r="A6" s="61" t="str">
        <f>IF(r_destats!A5="","",r_destats!A5)</f>
        <v>Education: Primary</v>
      </c>
      <c r="B6" s="56">
        <f>IF(r_destats!B5="","",r_destats!B5)</f>
        <v>0.69656401872634888</v>
      </c>
      <c r="C6" s="56">
        <f>IF(r_destats!C5="","",r_destats!C5)</f>
        <v>0.71281576156616211</v>
      </c>
      <c r="D6" s="56">
        <f>IF(r_destats!D5="","",r_destats!D5)</f>
        <v>0.53007113933563232</v>
      </c>
      <c r="E6" s="56">
        <f>IF(r_destats!E5="","",r_destats!E5)</f>
        <v>0.47901853919029236</v>
      </c>
      <c r="F6" s="56">
        <f>IF(r_destats!F5="","",r_destats!F5)</f>
        <v>0.36104020476341248</v>
      </c>
      <c r="G6" s="56">
        <f>IF(r_destats!G5="","",r_destats!G5)</f>
        <v>0.3546428382396698</v>
      </c>
      <c r="H6" s="56">
        <f>IF(r_destats!H5="","",r_destats!H5)</f>
        <v>0.27444642782211304</v>
      </c>
      <c r="I6" s="57">
        <f>IF(r_destats!I5="","",r_destats!I5)</f>
        <v>0.26247891783714294</v>
      </c>
    </row>
    <row r="7" spans="1:9" x14ac:dyDescent="0.25">
      <c r="A7" s="61" t="str">
        <f>IF(r_destats!A6="","",r_destats!A6)</f>
        <v>Education: Secondary</v>
      </c>
      <c r="B7" s="56">
        <f>IF(r_destats!B6="","",r_destats!B6)</f>
        <v>0.22503359615802765</v>
      </c>
      <c r="C7" s="56">
        <f>IF(r_destats!C6="","",r_destats!C6)</f>
        <v>0.21879430115222931</v>
      </c>
      <c r="D7" s="56">
        <f>IF(r_destats!D6="","",r_destats!D6)</f>
        <v>0.39311543107032776</v>
      </c>
      <c r="E7" s="56">
        <f>IF(r_destats!E6="","",r_destats!E6)</f>
        <v>0.43250486254692078</v>
      </c>
      <c r="F7" s="56">
        <f>IF(r_destats!F6="","",r_destats!F6)</f>
        <v>0.4991355836391449</v>
      </c>
      <c r="G7" s="56">
        <f>IF(r_destats!G6="","",r_destats!G6)</f>
        <v>0.48737490177154541</v>
      </c>
      <c r="H7" s="56">
        <f>IF(r_destats!H6="","",r_destats!H6)</f>
        <v>0.52069574594497681</v>
      </c>
      <c r="I7" s="57">
        <f>IF(r_destats!I6="","",r_destats!I6)</f>
        <v>0.49571409821510315</v>
      </c>
    </row>
    <row r="8" spans="1:9" x14ac:dyDescent="0.25">
      <c r="A8" s="61" t="str">
        <f>IF(r_destats!A7="","",r_destats!A7)</f>
        <v>Education: Tertiary</v>
      </c>
      <c r="B8" s="56">
        <f>IF(r_destats!B7="","",r_destats!B7)</f>
        <v>7.8402414917945862E-2</v>
      </c>
      <c r="C8" s="56">
        <f>IF(r_destats!C7="","",r_destats!C7)</f>
        <v>6.8389929831027985E-2</v>
      </c>
      <c r="D8" s="56">
        <f>IF(r_destats!D7="","",r_destats!D7)</f>
        <v>7.6813444495201111E-2</v>
      </c>
      <c r="E8" s="56">
        <f>IF(r_destats!E7="","",r_destats!E7)</f>
        <v>8.8476598262786865E-2</v>
      </c>
      <c r="F8" s="56">
        <f>IF(r_destats!F7="","",r_destats!F7)</f>
        <v>0.13982421159744263</v>
      </c>
      <c r="G8" s="56">
        <f>IF(r_destats!G7="","",r_destats!G7)</f>
        <v>0.15798225998878479</v>
      </c>
      <c r="H8" s="56">
        <f>IF(r_destats!H7="","",r_destats!H7)</f>
        <v>0.20485782623291016</v>
      </c>
      <c r="I8" s="57">
        <f>IF(r_destats!I7="","",r_destats!I7)</f>
        <v>0.24180696904659271</v>
      </c>
    </row>
    <row r="9" spans="1:9" x14ac:dyDescent="0.25">
      <c r="A9" s="61" t="str">
        <f>IF(r_destats!A8="","",r_destats!A8)</f>
        <v>Gender: Man</v>
      </c>
      <c r="B9" s="56">
        <f>IF(r_destats!B8="","",r_destats!B8)</f>
        <v>0.50966811180114746</v>
      </c>
      <c r="C9" s="56">
        <f>IF(r_destats!C8="","",r_destats!C8)</f>
        <v>0.50815987586975098</v>
      </c>
      <c r="D9" s="56">
        <f>IF(r_destats!D8="","",r_destats!D8)</f>
        <v>0.50308221578598022</v>
      </c>
      <c r="E9" s="56">
        <f>IF(r_destats!E8="","",r_destats!E8)</f>
        <v>0.49052667617797852</v>
      </c>
      <c r="F9" s="56">
        <f>IF(r_destats!F8="","",r_destats!F8)</f>
        <v>0.48329144716262817</v>
      </c>
      <c r="G9" s="56">
        <f>IF(r_destats!G8="","",r_destats!G8)</f>
        <v>0.48132216930389404</v>
      </c>
      <c r="H9" s="56">
        <f>IF(r_destats!H8="","",r_destats!H8)</f>
        <v>0.47859871387481689</v>
      </c>
      <c r="I9" s="57">
        <f>IF(r_destats!I8="","",r_destats!I8)</f>
        <v>0.4703487753868103</v>
      </c>
    </row>
    <row r="10" spans="1:9" x14ac:dyDescent="0.25">
      <c r="A10" s="61" t="str">
        <f>IF(r_destats!A9="","",r_destats!A9)</f>
        <v>Location: Rural areas</v>
      </c>
      <c r="B10" s="56">
        <f>IF(r_destats!B9="","",r_destats!B9)</f>
        <v>0.64784926176071167</v>
      </c>
      <c r="C10" s="56" t="str">
        <f>IF(r_destats!C9="","",r_destats!C9)</f>
        <v/>
      </c>
      <c r="D10" s="56">
        <f>IF(r_destats!D9="","",r_destats!D9)</f>
        <v>0.63220363855361938</v>
      </c>
      <c r="E10" s="56">
        <f>IF(r_destats!E9="","",r_destats!E9)</f>
        <v>0.62567621469497681</v>
      </c>
      <c r="F10" s="56">
        <f>IF(r_destats!F9="","",r_destats!F9)</f>
        <v>0.61685925722122192</v>
      </c>
      <c r="G10" s="56">
        <f>IF(r_destats!G9="","",r_destats!G9)</f>
        <v>0.59328359365463257</v>
      </c>
      <c r="H10" s="56">
        <f>IF(r_destats!H9="","",r_destats!H9)</f>
        <v>0.60521149635314941</v>
      </c>
      <c r="I10" s="57">
        <f>IF(r_destats!I9="","",r_destats!I9)</f>
        <v>0.5971369743347168</v>
      </c>
    </row>
    <row r="11" spans="1:9" x14ac:dyDescent="0.25">
      <c r="A11" s="61" t="str">
        <f>IF(r_destats!A10="","",r_destats!A10)</f>
        <v>Occupation: Inactive / Unemployed</v>
      </c>
      <c r="B11" s="56" t="str">
        <f>IF(r_destats!B10="","",r_destats!B10)</f>
        <v/>
      </c>
      <c r="C11" s="56">
        <f>IF(r_destats!C10="","",r_destats!C10)</f>
        <v>0.37927338480949402</v>
      </c>
      <c r="D11" s="56">
        <f>IF(r_destats!D10="","",r_destats!D10)</f>
        <v>0.38587033748626709</v>
      </c>
      <c r="E11" s="56">
        <f>IF(r_destats!E10="","",r_destats!E10)</f>
        <v>0.39523443579673767</v>
      </c>
      <c r="F11" s="56">
        <f>IF(r_destats!F10="","",r_destats!F10)</f>
        <v>0.348772794008255</v>
      </c>
      <c r="G11" s="56">
        <f>IF(r_destats!G10="","",r_destats!G10)</f>
        <v>0.31436097621917725</v>
      </c>
      <c r="H11" s="56">
        <f>IF(r_destats!H10="","",r_destats!H10)</f>
        <v>0.33475208282470703</v>
      </c>
      <c r="I11" s="57">
        <f>IF(r_destats!I10="","",r_destats!I10)</f>
        <v>0.37914317846298218</v>
      </c>
    </row>
    <row r="12" spans="1:9" x14ac:dyDescent="0.25">
      <c r="A12" s="61" t="str">
        <f>IF(r_destats!A11="","",r_destats!A11)</f>
        <v>Occupation: Self-employed / Employer</v>
      </c>
      <c r="B12" s="56" t="str">
        <f>IF(r_destats!B11="","",r_destats!B11)</f>
        <v/>
      </c>
      <c r="C12" s="56">
        <f>IF(r_destats!C11="","",r_destats!C11)</f>
        <v>0.26516112685203552</v>
      </c>
      <c r="D12" s="56">
        <f>IF(r_destats!D11="","",r_destats!D11)</f>
        <v>0.26888680458068848</v>
      </c>
      <c r="E12" s="56">
        <f>IF(r_destats!E11="","",r_destats!E11)</f>
        <v>0.22370953857898712</v>
      </c>
      <c r="F12" s="56">
        <f>IF(r_destats!F11="","",r_destats!F11)</f>
        <v>0.19735746085643768</v>
      </c>
      <c r="G12" s="56">
        <f>IF(r_destats!G11="","",r_destats!G11)</f>
        <v>0.19987271726131439</v>
      </c>
      <c r="H12" s="56">
        <f>IF(r_destats!H11="","",r_destats!H11)</f>
        <v>0.21082338690757751</v>
      </c>
      <c r="I12" s="57">
        <f>IF(r_destats!I11="","",r_destats!I11)</f>
        <v>0.24440062046051025</v>
      </c>
    </row>
    <row r="13" spans="1:9" x14ac:dyDescent="0.25">
      <c r="A13" s="61" t="str">
        <f>IF(r_destats!A12="","",r_destats!A12)</f>
        <v>Occupation: Wage earner</v>
      </c>
      <c r="B13" s="56" t="str">
        <f>IF(r_destats!B12="","",r_destats!B12)</f>
        <v/>
      </c>
      <c r="C13" s="56">
        <f>IF(r_destats!C12="","",r_destats!C12)</f>
        <v>0.35556545853614807</v>
      </c>
      <c r="D13" s="56">
        <f>IF(r_destats!D12="","",r_destats!D12)</f>
        <v>0.34524285793304443</v>
      </c>
      <c r="E13" s="56">
        <f>IF(r_destats!E12="","",r_destats!E12)</f>
        <v>0.38105601072311401</v>
      </c>
      <c r="F13" s="56">
        <f>IF(r_destats!F12="","",r_destats!F12)</f>
        <v>0.45386976003646851</v>
      </c>
      <c r="G13" s="56">
        <f>IF(r_destats!G12="","",r_destats!G12)</f>
        <v>0.48576632142066956</v>
      </c>
      <c r="H13" s="56">
        <f>IF(r_destats!H12="","",r_destats!H12)</f>
        <v>0.45442453026771545</v>
      </c>
      <c r="I13" s="57">
        <f>IF(r_destats!I12="","",r_destats!I12)</f>
        <v>0.37645620107650757</v>
      </c>
    </row>
    <row r="14" spans="1:9" x14ac:dyDescent="0.25">
      <c r="A14" s="61" t="str">
        <f>IF(r_destats!A13="","",r_destats!A13)</f>
        <v>Region: North / Centre-West</v>
      </c>
      <c r="B14" s="56">
        <f>IF(r_destats!B13="","",r_destats!B13)</f>
        <v>0.11774098873138428</v>
      </c>
      <c r="C14" s="56" t="str">
        <f>IF(r_destats!C13="","",r_destats!C13)</f>
        <v/>
      </c>
      <c r="D14" s="56">
        <f>IF(r_destats!D13="","",r_destats!D13)</f>
        <v>0.12805408239364624</v>
      </c>
      <c r="E14" s="56">
        <f>IF(r_destats!E13="","",r_destats!E13)</f>
        <v>0.13650250434875488</v>
      </c>
      <c r="F14" s="56">
        <f>IF(r_destats!F13="","",r_destats!F13)</f>
        <v>0.13642343878746033</v>
      </c>
      <c r="G14" s="56">
        <f>IF(r_destats!G13="","",r_destats!G13)</f>
        <v>0.13916358351707458</v>
      </c>
      <c r="H14" s="56">
        <f>IF(r_destats!H13="","",r_destats!H13)</f>
        <v>0.14762663841247559</v>
      </c>
      <c r="I14" s="57">
        <f>IF(r_destats!I13="","",r_destats!I13)</f>
        <v>0.15175303816795349</v>
      </c>
    </row>
    <row r="15" spans="1:9" x14ac:dyDescent="0.25">
      <c r="A15" s="61" t="str">
        <f>IF(r_destats!A14="","",r_destats!A14)</f>
        <v>Region: Northeast</v>
      </c>
      <c r="B15" s="56">
        <f>IF(r_destats!B14="","",r_destats!B14)</f>
        <v>0.26558205485343933</v>
      </c>
      <c r="C15" s="56" t="str">
        <f>IF(r_destats!C14="","",r_destats!C14)</f>
        <v/>
      </c>
      <c r="D15" s="56">
        <f>IF(r_destats!D14="","",r_destats!D14)</f>
        <v>0.27066278457641602</v>
      </c>
      <c r="E15" s="56">
        <f>IF(r_destats!E14="","",r_destats!E14)</f>
        <v>0.26847630739212036</v>
      </c>
      <c r="F15" s="56">
        <f>IF(r_destats!F14="","",r_destats!F14)</f>
        <v>0.25403052568435669</v>
      </c>
      <c r="G15" s="56">
        <f>IF(r_destats!G14="","",r_destats!G14)</f>
        <v>0.25289791822433472</v>
      </c>
      <c r="H15" s="56">
        <f>IF(r_destats!H14="","",r_destats!H14)</f>
        <v>0.26926565170288086</v>
      </c>
      <c r="I15" s="57">
        <f>IF(r_destats!I14="","",r_destats!I14)</f>
        <v>0.2666890025138855</v>
      </c>
    </row>
    <row r="16" spans="1:9" x14ac:dyDescent="0.25">
      <c r="A16" s="61" t="str">
        <f>IF(r_destats!A15="","",r_destats!A15)</f>
        <v>Region: South</v>
      </c>
      <c r="B16" s="56">
        <f>IF(r_destats!B15="","",r_destats!B15)</f>
        <v>0.15997366607189178</v>
      </c>
      <c r="C16" s="56" t="str">
        <f>IF(r_destats!C15="","",r_destats!C15)</f>
        <v/>
      </c>
      <c r="D16" s="56">
        <f>IF(r_destats!D15="","",r_destats!D15)</f>
        <v>0.15813694894313812</v>
      </c>
      <c r="E16" s="56">
        <f>IF(r_destats!E15="","",r_destats!E15)</f>
        <v>0.15531237423419952</v>
      </c>
      <c r="F16" s="56">
        <f>IF(r_destats!F15="","",r_destats!F15)</f>
        <v>0.15882012248039246</v>
      </c>
      <c r="G16" s="56">
        <f>IF(r_destats!G15="","",r_destats!G15)</f>
        <v>0.15724201500415802</v>
      </c>
      <c r="H16" s="56">
        <f>IF(r_destats!H15="","",r_destats!H15)</f>
        <v>0.14784033596515656</v>
      </c>
      <c r="I16" s="57">
        <f>IF(r_destats!I15="","",r_destats!I15)</f>
        <v>0.14608022570610046</v>
      </c>
    </row>
    <row r="17" spans="1:9" x14ac:dyDescent="0.25">
      <c r="A17" s="61" t="str">
        <f>IF(r_destats!A16="","",r_destats!A16)</f>
        <v>Region: Southeast</v>
      </c>
      <c r="B17" s="56">
        <f>IF(r_destats!B16="","",r_destats!B16)</f>
        <v>0.4567033052444458</v>
      </c>
      <c r="C17" s="56" t="str">
        <f>IF(r_destats!C16="","",r_destats!C16)</f>
        <v/>
      </c>
      <c r="D17" s="56">
        <f>IF(r_destats!D16="","",r_destats!D16)</f>
        <v>0.44314616918563843</v>
      </c>
      <c r="E17" s="56">
        <f>IF(r_destats!E16="","",r_destats!E16)</f>
        <v>0.43970879912376404</v>
      </c>
      <c r="F17" s="56">
        <f>IF(r_destats!F16="","",r_destats!F16)</f>
        <v>0.45072591304779053</v>
      </c>
      <c r="G17" s="56">
        <f>IF(r_destats!G16="","",r_destats!G16)</f>
        <v>0.45069646835327148</v>
      </c>
      <c r="H17" s="56">
        <f>IF(r_destats!H16="","",r_destats!H16)</f>
        <v>0.43526738882064819</v>
      </c>
      <c r="I17" s="57">
        <f>IF(r_destats!I16="","",r_destats!I16)</f>
        <v>0.43547773361206055</v>
      </c>
    </row>
    <row r="18" spans="1:9" x14ac:dyDescent="0.25">
      <c r="A18" s="61" t="str">
        <f>IF(r_destats!A17="","",r_destats!A17)</f>
        <v>Religion: Catholic</v>
      </c>
      <c r="B18" s="56" t="str">
        <f>IF(r_destats!B17="","",r_destats!B17)</f>
        <v/>
      </c>
      <c r="C18" s="56" t="str">
        <f>IF(r_destats!C17="","",r_destats!C17)</f>
        <v/>
      </c>
      <c r="D18" s="56" t="str">
        <f>IF(r_destats!D17="","",r_destats!D17)</f>
        <v/>
      </c>
      <c r="E18" s="56" t="str">
        <f>IF(r_destats!E17="","",r_destats!E17)</f>
        <v/>
      </c>
      <c r="F18" s="56" t="str">
        <f>IF(r_destats!F17="","",r_destats!F17)</f>
        <v/>
      </c>
      <c r="G18" s="56">
        <f>IF(r_destats!G17="","",r_destats!G17)</f>
        <v>0.63371974229812622</v>
      </c>
      <c r="H18" s="56" t="str">
        <f>IF(r_destats!H17="","",r_destats!H17)</f>
        <v/>
      </c>
      <c r="I18" s="57">
        <f>IF(r_destats!I17="","",r_destats!I17)</f>
        <v>0.55344760417938232</v>
      </c>
    </row>
    <row r="19" spans="1:9" x14ac:dyDescent="0.25">
      <c r="A19" s="61" t="str">
        <f>IF(r_destats!A18="","",r_destats!A18)</f>
        <v>Religion: No religion</v>
      </c>
      <c r="B19" s="56" t="str">
        <f>IF(r_destats!B18="","",r_destats!B18)</f>
        <v/>
      </c>
      <c r="C19" s="56" t="str">
        <f>IF(r_destats!C18="","",r_destats!C18)</f>
        <v/>
      </c>
      <c r="D19" s="56" t="str">
        <f>IF(r_destats!D18="","",r_destats!D18)</f>
        <v/>
      </c>
      <c r="E19" s="56" t="str">
        <f>IF(r_destats!E18="","",r_destats!E18)</f>
        <v/>
      </c>
      <c r="F19" s="56" t="str">
        <f>IF(r_destats!F18="","",r_destats!F18)</f>
        <v/>
      </c>
      <c r="G19" s="56">
        <f>IF(r_destats!G18="","",r_destats!G18)</f>
        <v>6.3162133097648621E-2</v>
      </c>
      <c r="H19" s="56" t="str">
        <f>IF(r_destats!H18="","",r_destats!H18)</f>
        <v/>
      </c>
      <c r="I19" s="57">
        <f>IF(r_destats!I18="","",r_destats!I18)</f>
        <v>7.9177886247634888E-2</v>
      </c>
    </row>
    <row r="20" spans="1:9" x14ac:dyDescent="0.25">
      <c r="A20" s="61" t="str">
        <f>IF(r_destats!A19="","",r_destats!A19)</f>
        <v>Religion: Other</v>
      </c>
      <c r="B20" s="56" t="str">
        <f>IF(r_destats!B19="","",r_destats!B19)</f>
        <v/>
      </c>
      <c r="C20" s="56" t="str">
        <f>IF(r_destats!C19="","",r_destats!C19)</f>
        <v/>
      </c>
      <c r="D20" s="56" t="str">
        <f>IF(r_destats!D19="","",r_destats!D19)</f>
        <v/>
      </c>
      <c r="E20" s="56" t="str">
        <f>IF(r_destats!E19="","",r_destats!E19)</f>
        <v/>
      </c>
      <c r="F20" s="56" t="str">
        <f>IF(r_destats!F19="","",r_destats!F19)</f>
        <v/>
      </c>
      <c r="G20" s="56">
        <f>IF(r_destats!G19="","",r_destats!G19)</f>
        <v>3.0543163418769836E-2</v>
      </c>
      <c r="H20" s="56" t="str">
        <f>IF(r_destats!H19="","",r_destats!H19)</f>
        <v/>
      </c>
      <c r="I20" s="57">
        <f>IF(r_destats!I19="","",r_destats!I19)</f>
        <v>2.686242014169693E-2</v>
      </c>
    </row>
    <row r="21" spans="1:9" x14ac:dyDescent="0.25">
      <c r="A21" s="61" t="str">
        <f>IF(r_destats!A20="","",r_destats!A20)</f>
        <v>Religion: Protestant</v>
      </c>
      <c r="B21" s="56" t="str">
        <f>IF(r_destats!B20="","",r_destats!B20)</f>
        <v/>
      </c>
      <c r="C21" s="56" t="str">
        <f>IF(r_destats!C20="","",r_destats!C20)</f>
        <v/>
      </c>
      <c r="D21" s="56" t="str">
        <f>IF(r_destats!D20="","",r_destats!D20)</f>
        <v/>
      </c>
      <c r="E21" s="56" t="str">
        <f>IF(r_destats!E20="","",r_destats!E20)</f>
        <v/>
      </c>
      <c r="F21" s="56" t="str">
        <f>IF(r_destats!F20="","",r_destats!F20)</f>
        <v/>
      </c>
      <c r="G21" s="56">
        <f>IF(r_destats!G20="","",r_destats!G20)</f>
        <v>0.27257499098777771</v>
      </c>
      <c r="H21" s="56" t="str">
        <f>IF(r_destats!H20="","",r_destats!H20)</f>
        <v/>
      </c>
      <c r="I21" s="57">
        <f>IF(r_destats!I20="","",r_destats!I20)</f>
        <v>0.34051206707954407</v>
      </c>
    </row>
    <row r="22" spans="1:9" x14ac:dyDescent="0.25">
      <c r="A22" s="61" t="str">
        <f>IF(r_destats!A21="","",r_destats!A21)</f>
        <v>Race: Black</v>
      </c>
      <c r="B22" s="56" t="str">
        <f>IF(r_destats!B21="","",r_destats!B21)</f>
        <v/>
      </c>
      <c r="C22" s="56" t="str">
        <f>IF(r_destats!C21="","",r_destats!C21)</f>
        <v/>
      </c>
      <c r="D22" s="56" t="str">
        <f>IF(r_destats!D21="","",r_destats!D21)</f>
        <v/>
      </c>
      <c r="E22" s="56" t="str">
        <f>IF(r_destats!E21="","",r_destats!E21)</f>
        <v/>
      </c>
      <c r="F22" s="56" t="str">
        <f>IF(r_destats!F21="","",r_destats!F21)</f>
        <v/>
      </c>
      <c r="G22" s="56" t="str">
        <f>IF(r_destats!G21="","",r_destats!G21)</f>
        <v/>
      </c>
      <c r="H22" s="56" t="str">
        <f>IF(r_destats!H21="","",r_destats!H21)</f>
        <v/>
      </c>
      <c r="I22" s="57">
        <f>IF(r_destats!I21="","",r_destats!I21)</f>
        <v>0.15333612263202667</v>
      </c>
    </row>
    <row r="23" spans="1:9" x14ac:dyDescent="0.25">
      <c r="A23" s="61" t="str">
        <f>IF(r_destats!A22="","",r_destats!A22)</f>
        <v>Race: Brown</v>
      </c>
      <c r="B23" s="56" t="str">
        <f>IF(r_destats!B22="","",r_destats!B22)</f>
        <v/>
      </c>
      <c r="C23" s="56" t="str">
        <f>IF(r_destats!C22="","",r_destats!C22)</f>
        <v/>
      </c>
      <c r="D23" s="56" t="str">
        <f>IF(r_destats!D22="","",r_destats!D22)</f>
        <v/>
      </c>
      <c r="E23" s="56" t="str">
        <f>IF(r_destats!E22="","",r_destats!E22)</f>
        <v/>
      </c>
      <c r="F23" s="56" t="str">
        <f>IF(r_destats!F22="","",r_destats!F22)</f>
        <v/>
      </c>
      <c r="G23" s="56" t="str">
        <f>IF(r_destats!G22="","",r_destats!G22)</f>
        <v/>
      </c>
      <c r="H23" s="56" t="str">
        <f>IF(r_destats!H22="","",r_destats!H22)</f>
        <v/>
      </c>
      <c r="I23" s="57">
        <f>IF(r_destats!I22="","",r_destats!I22)</f>
        <v>0.40537410974502563</v>
      </c>
    </row>
    <row r="24" spans="1:9" x14ac:dyDescent="0.25">
      <c r="A24" s="61" t="str">
        <f>IF(r_destats!A23="","",r_destats!A23)</f>
        <v>Race: Other</v>
      </c>
      <c r="B24" s="56" t="str">
        <f>IF(r_destats!B23="","",r_destats!B23)</f>
        <v/>
      </c>
      <c r="C24" s="56" t="str">
        <f>IF(r_destats!C23="","",r_destats!C23)</f>
        <v/>
      </c>
      <c r="D24" s="56" t="str">
        <f>IF(r_destats!D23="","",r_destats!D23)</f>
        <v/>
      </c>
      <c r="E24" s="56" t="str">
        <f>IF(r_destats!E23="","",r_destats!E23)</f>
        <v/>
      </c>
      <c r="F24" s="56" t="str">
        <f>IF(r_destats!F23="","",r_destats!F23)</f>
        <v/>
      </c>
      <c r="G24" s="56" t="str">
        <f>IF(r_destats!G23="","",r_destats!G23)</f>
        <v/>
      </c>
      <c r="H24" s="56" t="str">
        <f>IF(r_destats!H23="","",r_destats!H23)</f>
        <v/>
      </c>
      <c r="I24" s="57">
        <f>IF(r_destats!I23="","",r_destats!I23)</f>
        <v>5.4447449743747711E-2</v>
      </c>
    </row>
    <row r="25" spans="1:9" ht="15.6" thickBot="1" x14ac:dyDescent="0.3">
      <c r="A25" s="62" t="str">
        <f>IF(r_destats!A24="","",r_destats!A24)</f>
        <v>Race: White</v>
      </c>
      <c r="B25" s="58" t="str">
        <f>IF(r_destats!B24="","",r_destats!B24)</f>
        <v/>
      </c>
      <c r="C25" s="58" t="str">
        <f>IF(r_destats!C24="","",r_destats!C24)</f>
        <v/>
      </c>
      <c r="D25" s="58" t="str">
        <f>IF(r_destats!D24="","",r_destats!D24)</f>
        <v/>
      </c>
      <c r="E25" s="58" t="str">
        <f>IF(r_destats!E24="","",r_destats!E24)</f>
        <v/>
      </c>
      <c r="F25" s="58" t="str">
        <f>IF(r_destats!F24="","",r_destats!F24)</f>
        <v/>
      </c>
      <c r="G25" s="58" t="str">
        <f>IF(r_destats!G24="","",r_destats!G24)</f>
        <v/>
      </c>
      <c r="H25" s="58" t="str">
        <f>IF(r_destats!H24="","",r_destats!H24)</f>
        <v/>
      </c>
      <c r="I25" s="59">
        <f>IF(r_destats!I24="","",r_destats!I24)</f>
        <v>0.38684231042861938</v>
      </c>
    </row>
    <row r="26" spans="1:9" ht="27" customHeight="1" thickBot="1" x14ac:dyDescent="0.3">
      <c r="A26" s="137" t="s">
        <v>435</v>
      </c>
      <c r="B26" s="138"/>
      <c r="C26" s="138"/>
      <c r="D26" s="138"/>
      <c r="E26" s="138"/>
      <c r="F26" s="138"/>
      <c r="G26" s="138"/>
      <c r="H26" s="138"/>
      <c r="I26" s="139"/>
    </row>
  </sheetData>
  <mergeCells count="2">
    <mergeCell ref="A26:I26"/>
    <mergeCell ref="A1:I1"/>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theme="9" tint="0.79995117038483843"/>
  </sheetPr>
  <dimension ref="A1:I75"/>
  <sheetViews>
    <sheetView workbookViewId="0">
      <selection activeCell="C77" sqref="C77"/>
    </sheetView>
  </sheetViews>
  <sheetFormatPr baseColWidth="10" defaultColWidth="10.69921875" defaultRowHeight="15" x14ac:dyDescent="0.25"/>
  <cols>
    <col min="1" max="1" width="35.69921875" style="52" customWidth="1"/>
    <col min="2" max="9" width="6.69921875" style="53" customWidth="1"/>
    <col min="10" max="16384" width="10.69921875" style="52"/>
  </cols>
  <sheetData>
    <row r="1" spans="1:9" ht="15.6" thickBot="1" x14ac:dyDescent="0.3">
      <c r="A1" s="131" t="s">
        <v>390</v>
      </c>
      <c r="B1" s="132"/>
      <c r="C1" s="132"/>
      <c r="D1" s="132"/>
      <c r="E1" s="132"/>
      <c r="F1" s="132"/>
      <c r="G1" s="132"/>
      <c r="H1" s="132"/>
      <c r="I1" s="133"/>
    </row>
    <row r="2" spans="1:9" ht="15.6" thickBot="1" x14ac:dyDescent="0.3">
      <c r="A2" s="78"/>
      <c r="B2" s="79">
        <v>1989</v>
      </c>
      <c r="C2" s="79">
        <v>1994</v>
      </c>
      <c r="D2" s="79">
        <v>1998</v>
      </c>
      <c r="E2" s="79">
        <v>2002</v>
      </c>
      <c r="F2" s="79">
        <v>2006</v>
      </c>
      <c r="G2" s="79">
        <v>2010</v>
      </c>
      <c r="H2" s="79">
        <v>2014</v>
      </c>
      <c r="I2" s="80">
        <v>2018</v>
      </c>
    </row>
    <row r="3" spans="1:9" ht="16.2" thickBot="1" x14ac:dyDescent="0.35">
      <c r="A3" s="81" t="s">
        <v>116</v>
      </c>
      <c r="B3" s="84"/>
      <c r="C3" s="85"/>
      <c r="D3" s="85"/>
      <c r="E3" s="85"/>
      <c r="F3" s="85"/>
      <c r="G3" s="85"/>
      <c r="H3" s="85"/>
      <c r="I3" s="86"/>
    </row>
    <row r="4" spans="1:9" x14ac:dyDescent="0.25">
      <c r="A4" s="61" t="str">
        <f>IF(r_destats_inc!B2="","",r_destats_inc!B2)</f>
        <v>Age: 20-40</v>
      </c>
      <c r="B4" s="87">
        <f>IF(r_destats_inc!C2="","",r_destats_inc!C2)</f>
        <v>0.42858856916427612</v>
      </c>
      <c r="C4" s="87">
        <f>IF(r_destats_inc!D2="","",r_destats_inc!D2)</f>
        <v>0.35388588905334473</v>
      </c>
      <c r="D4" s="87">
        <f>IF(r_destats_inc!E2="","",r_destats_inc!E2)</f>
        <v>0.34484034776687622</v>
      </c>
      <c r="E4" s="87">
        <f>IF(r_destats_inc!F2="","",r_destats_inc!F2)</f>
        <v>0.34267860651016235</v>
      </c>
      <c r="F4" s="87">
        <f>IF(r_destats_inc!G2="","",r_destats_inc!G2)</f>
        <v>0.3470693826675415</v>
      </c>
      <c r="G4" s="87">
        <f>IF(r_destats_inc!H2="","",r_destats_inc!H2)</f>
        <v>0.31247487664222717</v>
      </c>
      <c r="H4" s="87">
        <f>IF(r_destats_inc!I2="","",r_destats_inc!I2)</f>
        <v>0.38339507579803467</v>
      </c>
      <c r="I4" s="88">
        <f>IF(r_destats_inc!J2="","",r_destats_inc!J2)</f>
        <v>0.35151290893554688</v>
      </c>
    </row>
    <row r="5" spans="1:9" x14ac:dyDescent="0.25">
      <c r="A5" s="61" t="str">
        <f>IF(r_destats_inc!B3="","",r_destats_inc!B3)</f>
        <v>Age: 40-60</v>
      </c>
      <c r="B5" s="87">
        <f>IF(r_destats_inc!C3="","",r_destats_inc!C3)</f>
        <v>0.35665059089660645</v>
      </c>
      <c r="C5" s="87">
        <f>IF(r_destats_inc!D3="","",r_destats_inc!D3)</f>
        <v>0.38745030760765076</v>
      </c>
      <c r="D5" s="87">
        <f>IF(r_destats_inc!E3="","",r_destats_inc!E3)</f>
        <v>0.37243419885635376</v>
      </c>
      <c r="E5" s="87">
        <f>IF(r_destats_inc!F3="","",r_destats_inc!F3)</f>
        <v>0.37015512585639954</v>
      </c>
      <c r="F5" s="87">
        <f>IF(r_destats_inc!G3="","",r_destats_inc!G3)</f>
        <v>0.36895543336868286</v>
      </c>
      <c r="G5" s="87">
        <f>IF(r_destats_inc!H3="","",r_destats_inc!H3)</f>
        <v>0.37019062042236328</v>
      </c>
      <c r="H5" s="87">
        <f>IF(r_destats_inc!I3="","",r_destats_inc!I3)</f>
        <v>0.19141435623168945</v>
      </c>
      <c r="I5" s="88">
        <f>IF(r_destats_inc!J3="","",r_destats_inc!J3)</f>
        <v>0.20756781101226807</v>
      </c>
    </row>
    <row r="6" spans="1:9" x14ac:dyDescent="0.25">
      <c r="A6" s="61" t="str">
        <f>IF(r_destats_inc!B4="","",r_destats_inc!B4)</f>
        <v>Age: 60+</v>
      </c>
      <c r="B6" s="87">
        <f>IF(r_destats_inc!C4="","",r_destats_inc!C4)</f>
        <v>0.21476083993911743</v>
      </c>
      <c r="C6" s="87">
        <f>IF(r_destats_inc!D4="","",r_destats_inc!D4)</f>
        <v>0.25866380333900452</v>
      </c>
      <c r="D6" s="87">
        <f>IF(r_destats_inc!E4="","",r_destats_inc!E4)</f>
        <v>0.28272545337677002</v>
      </c>
      <c r="E6" s="87">
        <f>IF(r_destats_inc!F4="","",r_destats_inc!F4)</f>
        <v>0.28716626763343811</v>
      </c>
      <c r="F6" s="87">
        <f>IF(r_destats_inc!G4="","",r_destats_inc!G4)</f>
        <v>0.28397518396377563</v>
      </c>
      <c r="G6" s="87">
        <f>IF(r_destats_inc!H4="","",r_destats_inc!H4)</f>
        <v>0.31733450293540955</v>
      </c>
      <c r="H6" s="87">
        <f>IF(r_destats_inc!I4="","",r_destats_inc!I4)</f>
        <v>0.42519056797027588</v>
      </c>
      <c r="I6" s="88">
        <f>IF(r_destats_inc!J4="","",r_destats_inc!J4)</f>
        <v>0.44091928005218506</v>
      </c>
    </row>
    <row r="7" spans="1:9" x14ac:dyDescent="0.25">
      <c r="A7" s="61" t="str">
        <f>IF(r_destats_inc!B5="","",r_destats_inc!B5)</f>
        <v>Education: Primary</v>
      </c>
      <c r="B7" s="87">
        <f>IF(r_destats_inc!C5="","",r_destats_inc!C5)</f>
        <v>0.80593717098236084</v>
      </c>
      <c r="C7" s="87">
        <f>IF(r_destats_inc!D5="","",r_destats_inc!D5)</f>
        <v>0.83686721324920654</v>
      </c>
      <c r="D7" s="87">
        <f>IF(r_destats_inc!E5="","",r_destats_inc!E5)</f>
        <v>0.71020364761352539</v>
      </c>
      <c r="E7" s="87">
        <f>IF(r_destats_inc!F5="","",r_destats_inc!F5)</f>
        <v>0.66042447090148926</v>
      </c>
      <c r="F7" s="87">
        <f>IF(r_destats_inc!G5="","",r_destats_inc!G5)</f>
        <v>0.52619606256484985</v>
      </c>
      <c r="G7" s="87">
        <f>IF(r_destats_inc!H5="","",r_destats_inc!H5)</f>
        <v>0.51390671730041504</v>
      </c>
      <c r="H7" s="87">
        <f>IF(r_destats_inc!I5="","",r_destats_inc!I5)</f>
        <v>0.419374018907547</v>
      </c>
      <c r="I7" s="88">
        <f>IF(r_destats_inc!J5="","",r_destats_inc!J5)</f>
        <v>0.38511916995048523</v>
      </c>
    </row>
    <row r="8" spans="1:9" x14ac:dyDescent="0.25">
      <c r="A8" s="61" t="str">
        <f>IF(r_destats_inc!B6="","",r_destats_inc!B6)</f>
        <v>Education: Secondary</v>
      </c>
      <c r="B8" s="87">
        <f>IF(r_destats_inc!C6="","",r_destats_inc!C6)</f>
        <v>0.17184218764305115</v>
      </c>
      <c r="C8" s="87">
        <f>IF(r_destats_inc!D6="","",r_destats_inc!D6)</f>
        <v>0.14688657224178314</v>
      </c>
      <c r="D8" s="87">
        <f>IF(r_destats_inc!E6="","",r_destats_inc!E6)</f>
        <v>0.27685856819152832</v>
      </c>
      <c r="E8" s="87">
        <f>IF(r_destats_inc!F6="","",r_destats_inc!F6)</f>
        <v>0.32448762655258179</v>
      </c>
      <c r="F8" s="87">
        <f>IF(r_destats_inc!G6="","",r_destats_inc!G6)</f>
        <v>0.44209623336791992</v>
      </c>
      <c r="G8" s="87">
        <f>IF(r_destats_inc!H6="","",r_destats_inc!H6)</f>
        <v>0.44542881846427917</v>
      </c>
      <c r="H8" s="87">
        <f>IF(r_destats_inc!I6="","",r_destats_inc!I6)</f>
        <v>0.51185321807861328</v>
      </c>
      <c r="I8" s="88">
        <f>IF(r_destats_inc!J6="","",r_destats_inc!J6)</f>
        <v>0.51848340034484863</v>
      </c>
    </row>
    <row r="9" spans="1:9" x14ac:dyDescent="0.25">
      <c r="A9" s="61" t="str">
        <f>IF(r_destats_inc!B7="","",r_destats_inc!B7)</f>
        <v>Education: Tertiary</v>
      </c>
      <c r="B9" s="87">
        <f>IF(r_destats_inc!C7="","",r_destats_inc!C7)</f>
        <v>2.2220630198717117E-2</v>
      </c>
      <c r="C9" s="87">
        <f>IF(r_destats_inc!D7="","",r_destats_inc!D7)</f>
        <v>1.6246246173977852E-2</v>
      </c>
      <c r="D9" s="87">
        <f>IF(r_destats_inc!E7="","",r_destats_inc!E7)</f>
        <v>1.2937751598656178E-2</v>
      </c>
      <c r="E9" s="87">
        <f>IF(r_destats_inc!F7="","",r_destats_inc!F7)</f>
        <v>1.5087911859154701E-2</v>
      </c>
      <c r="F9" s="87">
        <f>IF(r_destats_inc!G7="","",r_destats_inc!G7)</f>
        <v>3.1707711517810822E-2</v>
      </c>
      <c r="G9" s="87">
        <f>IF(r_destats_inc!H7="","",r_destats_inc!H7)</f>
        <v>4.066447913646698E-2</v>
      </c>
      <c r="H9" s="87">
        <f>IF(r_destats_inc!I7="","",r_destats_inc!I7)</f>
        <v>6.8772763013839722E-2</v>
      </c>
      <c r="I9" s="88">
        <f>IF(r_destats_inc!J7="","",r_destats_inc!J7)</f>
        <v>9.6397414803504944E-2</v>
      </c>
    </row>
    <row r="10" spans="1:9" x14ac:dyDescent="0.25">
      <c r="A10" s="61" t="str">
        <f>IF(r_destats_inc!B8="","",r_destats_inc!B8)</f>
        <v>Gender: Man</v>
      </c>
      <c r="B10" s="87">
        <f>IF(r_destats_inc!C8="","",r_destats_inc!C8)</f>
        <v>0.51207548379898071</v>
      </c>
      <c r="C10" s="87">
        <f>IF(r_destats_inc!D8="","",r_destats_inc!D8)</f>
        <v>0.50060391426086426</v>
      </c>
      <c r="D10" s="87">
        <f>IF(r_destats_inc!E8="","",r_destats_inc!E8)</f>
        <v>0.47048532962799072</v>
      </c>
      <c r="E10" s="87">
        <f>IF(r_destats_inc!F8="","",r_destats_inc!F8)</f>
        <v>0.44642898440361023</v>
      </c>
      <c r="F10" s="87">
        <f>IF(r_destats_inc!G8="","",r_destats_inc!G8)</f>
        <v>0.43997123837471008</v>
      </c>
      <c r="G10" s="87">
        <f>IF(r_destats_inc!H8="","",r_destats_inc!H8)</f>
        <v>0.41109111905097961</v>
      </c>
      <c r="H10" s="87">
        <f>IF(r_destats_inc!I8="","",r_destats_inc!I8)</f>
        <v>0.42072927951812744</v>
      </c>
      <c r="I10" s="88">
        <f>IF(r_destats_inc!J8="","",r_destats_inc!J8)</f>
        <v>0.42318695783615112</v>
      </c>
    </row>
    <row r="11" spans="1:9" x14ac:dyDescent="0.25">
      <c r="A11" s="61" t="str">
        <f>IF(r_destats_inc!B9="","",r_destats_inc!B9)</f>
        <v>Location: Rural areas</v>
      </c>
      <c r="B11" s="87">
        <f>IF(r_destats_inc!C9="","",r_destats_inc!C9)</f>
        <v>0.73420679569244385</v>
      </c>
      <c r="C11" s="87" t="str">
        <f>IF(r_destats_inc!D9="","",r_destats_inc!D9)</f>
        <v/>
      </c>
      <c r="D11" s="87">
        <f>IF(r_destats_inc!E9="","",r_destats_inc!E9)</f>
        <v>0.72077047824859619</v>
      </c>
      <c r="E11" s="87">
        <f>IF(r_destats_inc!F9="","",r_destats_inc!F9)</f>
        <v>0.71935039758682251</v>
      </c>
      <c r="F11" s="87">
        <f>IF(r_destats_inc!G9="","",r_destats_inc!G9)</f>
        <v>0.69312041997909546</v>
      </c>
      <c r="G11" s="87">
        <f>IF(r_destats_inc!H9="","",r_destats_inc!H9)</f>
        <v>0.67160135507583618</v>
      </c>
      <c r="H11" s="87">
        <f>IF(r_destats_inc!I9="","",r_destats_inc!I9)</f>
        <v>0.66293799877166748</v>
      </c>
      <c r="I11" s="88">
        <f>IF(r_destats_inc!J9="","",r_destats_inc!J9)</f>
        <v>0.65848755836486816</v>
      </c>
    </row>
    <row r="12" spans="1:9" x14ac:dyDescent="0.25">
      <c r="A12" s="61" t="str">
        <f>IF(r_destats_inc!B10="","",r_destats_inc!B10)</f>
        <v>Occupation: Inactive / Unemployed</v>
      </c>
      <c r="B12" s="87" t="str">
        <f>IF(r_destats_inc!C10="","",r_destats_inc!C10)</f>
        <v/>
      </c>
      <c r="C12" s="87">
        <f>IF(r_destats_inc!D10="","",r_destats_inc!D10)</f>
        <v>0.4090677797794342</v>
      </c>
      <c r="D12" s="87">
        <f>IF(r_destats_inc!E10="","",r_destats_inc!E10)</f>
        <v>0.45646262168884277</v>
      </c>
      <c r="E12" s="87">
        <f>IF(r_destats_inc!F10="","",r_destats_inc!F10)</f>
        <v>0.46771487593650818</v>
      </c>
      <c r="F12" s="87">
        <f>IF(r_destats_inc!G10="","",r_destats_inc!G10)</f>
        <v>0.41931843757629395</v>
      </c>
      <c r="G12" s="87">
        <f>IF(r_destats_inc!H10="","",r_destats_inc!H10)</f>
        <v>0.40844839811325073</v>
      </c>
      <c r="H12" s="87">
        <f>IF(r_destats_inc!I10="","",r_destats_inc!I10)</f>
        <v>0.42105329036712646</v>
      </c>
      <c r="I12" s="88">
        <f>IF(r_destats_inc!J10="","",r_destats_inc!J10)</f>
        <v>0.4660155177116394</v>
      </c>
    </row>
    <row r="13" spans="1:9" x14ac:dyDescent="0.25">
      <c r="A13" s="61" t="str">
        <f>IF(r_destats_inc!B11="","",r_destats_inc!B11)</f>
        <v>Occupation: Self-employed / Employer</v>
      </c>
      <c r="B13" s="87" t="str">
        <f>IF(r_destats_inc!C11="","",r_destats_inc!C11)</f>
        <v/>
      </c>
      <c r="C13" s="87">
        <f>IF(r_destats_inc!D11="","",r_destats_inc!D11)</f>
        <v>0.27458834648132324</v>
      </c>
      <c r="D13" s="87">
        <f>IF(r_destats_inc!E11="","",r_destats_inc!E11)</f>
        <v>0.25485450029373169</v>
      </c>
      <c r="E13" s="87">
        <f>IF(r_destats_inc!F11="","",r_destats_inc!F11)</f>
        <v>0.2199433296918869</v>
      </c>
      <c r="F13" s="87">
        <f>IF(r_destats_inc!G11="","",r_destats_inc!G11)</f>
        <v>0.19947752356529236</v>
      </c>
      <c r="G13" s="87">
        <f>IF(r_destats_inc!H11="","",r_destats_inc!H11)</f>
        <v>0.19750750064849854</v>
      </c>
      <c r="H13" s="87">
        <f>IF(r_destats_inc!I11="","",r_destats_inc!I11)</f>
        <v>0.2019866406917572</v>
      </c>
      <c r="I13" s="88">
        <f>IF(r_destats_inc!J11="","",r_destats_inc!J11)</f>
        <v>0.23515965044498444</v>
      </c>
    </row>
    <row r="14" spans="1:9" x14ac:dyDescent="0.25">
      <c r="A14" s="61" t="str">
        <f>IF(r_destats_inc!B12="","",r_destats_inc!B12)</f>
        <v>Occupation: Wage earner</v>
      </c>
      <c r="B14" s="87" t="str">
        <f>IF(r_destats_inc!C12="","",r_destats_inc!C12)</f>
        <v/>
      </c>
      <c r="C14" s="87">
        <f>IF(r_destats_inc!D12="","",r_destats_inc!D12)</f>
        <v>0.31634390354156494</v>
      </c>
      <c r="D14" s="87">
        <f>IF(r_destats_inc!E12="","",r_destats_inc!E12)</f>
        <v>0.28868287801742554</v>
      </c>
      <c r="E14" s="87">
        <f>IF(r_destats_inc!F12="","",r_destats_inc!F12)</f>
        <v>0.31234180927276611</v>
      </c>
      <c r="F14" s="87">
        <f>IF(r_destats_inc!G12="","",r_destats_inc!G12)</f>
        <v>0.3812040388584137</v>
      </c>
      <c r="G14" s="87">
        <f>IF(r_destats_inc!H12="","",r_destats_inc!H12)</f>
        <v>0.39404413104057312</v>
      </c>
      <c r="H14" s="87">
        <f>IF(r_destats_inc!I12="","",r_destats_inc!I12)</f>
        <v>0.37696006894111633</v>
      </c>
      <c r="I14" s="88">
        <f>IF(r_destats_inc!J12="","",r_destats_inc!J12)</f>
        <v>0.29882484674453735</v>
      </c>
    </row>
    <row r="15" spans="1:9" x14ac:dyDescent="0.25">
      <c r="A15" s="61" t="str">
        <f>IF(r_destats_inc!B13="","",r_destats_inc!B13)</f>
        <v>Race: Black</v>
      </c>
      <c r="B15" s="87" t="str">
        <f>IF(r_destats_inc!C13="","",r_destats_inc!C13)</f>
        <v/>
      </c>
      <c r="C15" s="87" t="str">
        <f>IF(r_destats_inc!D13="","",r_destats_inc!D13)</f>
        <v/>
      </c>
      <c r="D15" s="87" t="str">
        <f>IF(r_destats_inc!E13="","",r_destats_inc!E13)</f>
        <v/>
      </c>
      <c r="E15" s="87" t="str">
        <f>IF(r_destats_inc!F13="","",r_destats_inc!F13)</f>
        <v/>
      </c>
      <c r="F15" s="87" t="str">
        <f>IF(r_destats_inc!G13="","",r_destats_inc!G13)</f>
        <v/>
      </c>
      <c r="G15" s="87" t="str">
        <f>IF(r_destats_inc!H13="","",r_destats_inc!H13)</f>
        <v/>
      </c>
      <c r="H15" s="87" t="str">
        <f>IF(r_destats_inc!I13="","",r_destats_inc!I13)</f>
        <v/>
      </c>
      <c r="I15" s="88">
        <f>IF(r_destats_inc!J13="","",r_destats_inc!J13)</f>
        <v>0.17033296823501587</v>
      </c>
    </row>
    <row r="16" spans="1:9" x14ac:dyDescent="0.25">
      <c r="A16" s="61" t="str">
        <f>IF(r_destats_inc!B14="","",r_destats_inc!B14)</f>
        <v>Race: Brown</v>
      </c>
      <c r="B16" s="87" t="str">
        <f>IF(r_destats_inc!C14="","",r_destats_inc!C14)</f>
        <v/>
      </c>
      <c r="C16" s="87" t="str">
        <f>IF(r_destats_inc!D14="","",r_destats_inc!D14)</f>
        <v/>
      </c>
      <c r="D16" s="87" t="str">
        <f>IF(r_destats_inc!E14="","",r_destats_inc!E14)</f>
        <v/>
      </c>
      <c r="E16" s="87" t="str">
        <f>IF(r_destats_inc!F14="","",r_destats_inc!F14)</f>
        <v/>
      </c>
      <c r="F16" s="87" t="str">
        <f>IF(r_destats_inc!G14="","",r_destats_inc!G14)</f>
        <v/>
      </c>
      <c r="G16" s="87" t="str">
        <f>IF(r_destats_inc!H14="","",r_destats_inc!H14)</f>
        <v/>
      </c>
      <c r="H16" s="87" t="str">
        <f>IF(r_destats_inc!I14="","",r_destats_inc!I14)</f>
        <v/>
      </c>
      <c r="I16" s="88">
        <f>IF(r_destats_inc!J14="","",r_destats_inc!J14)</f>
        <v>0.46099701523780823</v>
      </c>
    </row>
    <row r="17" spans="1:9" x14ac:dyDescent="0.25">
      <c r="A17" s="61" t="str">
        <f>IF(r_destats_inc!B15="","",r_destats_inc!B15)</f>
        <v>Race: Other</v>
      </c>
      <c r="B17" s="87" t="str">
        <f>IF(r_destats_inc!C15="","",r_destats_inc!C15)</f>
        <v/>
      </c>
      <c r="C17" s="87" t="str">
        <f>IF(r_destats_inc!D15="","",r_destats_inc!D15)</f>
        <v/>
      </c>
      <c r="D17" s="87" t="str">
        <f>IF(r_destats_inc!E15="","",r_destats_inc!E15)</f>
        <v/>
      </c>
      <c r="E17" s="87" t="str">
        <f>IF(r_destats_inc!F15="","",r_destats_inc!F15)</f>
        <v/>
      </c>
      <c r="F17" s="87" t="str">
        <f>IF(r_destats_inc!G15="","",r_destats_inc!G15)</f>
        <v/>
      </c>
      <c r="G17" s="87" t="str">
        <f>IF(r_destats_inc!H15="","",r_destats_inc!H15)</f>
        <v/>
      </c>
      <c r="H17" s="87" t="str">
        <f>IF(r_destats_inc!I15="","",r_destats_inc!I15)</f>
        <v/>
      </c>
      <c r="I17" s="88">
        <f>IF(r_destats_inc!J15="","",r_destats_inc!J15)</f>
        <v>5.9093471616506577E-2</v>
      </c>
    </row>
    <row r="18" spans="1:9" x14ac:dyDescent="0.25">
      <c r="A18" s="61" t="str">
        <f>IF(r_destats_inc!B16="","",r_destats_inc!B16)</f>
        <v>Race: White</v>
      </c>
      <c r="B18" s="87" t="str">
        <f>IF(r_destats_inc!C16="","",r_destats_inc!C16)</f>
        <v/>
      </c>
      <c r="C18" s="87" t="str">
        <f>IF(r_destats_inc!D16="","",r_destats_inc!D16)</f>
        <v/>
      </c>
      <c r="D18" s="87" t="str">
        <f>IF(r_destats_inc!E16="","",r_destats_inc!E16)</f>
        <v/>
      </c>
      <c r="E18" s="87" t="str">
        <f>IF(r_destats_inc!F16="","",r_destats_inc!F16)</f>
        <v/>
      </c>
      <c r="F18" s="87" t="str">
        <f>IF(r_destats_inc!G16="","",r_destats_inc!G16)</f>
        <v/>
      </c>
      <c r="G18" s="87" t="str">
        <f>IF(r_destats_inc!H16="","",r_destats_inc!H16)</f>
        <v/>
      </c>
      <c r="H18" s="87" t="str">
        <f>IF(r_destats_inc!I16="","",r_destats_inc!I16)</f>
        <v/>
      </c>
      <c r="I18" s="88">
        <f>IF(r_destats_inc!J16="","",r_destats_inc!J16)</f>
        <v>0.30957654118537903</v>
      </c>
    </row>
    <row r="19" spans="1:9" x14ac:dyDescent="0.25">
      <c r="A19" s="61" t="str">
        <f>IF(r_destats_inc!B17="","",r_destats_inc!B17)</f>
        <v>Region: North / Centre-West</v>
      </c>
      <c r="B19" s="87">
        <f>IF(r_destats_inc!C17="","",r_destats_inc!C17)</f>
        <v>0.1148647665977478</v>
      </c>
      <c r="C19" s="87" t="str">
        <f>IF(r_destats_inc!D17="","",r_destats_inc!D17)</f>
        <v/>
      </c>
      <c r="D19" s="87">
        <f>IF(r_destats_inc!E17="","",r_destats_inc!E17)</f>
        <v>0.13902127742767334</v>
      </c>
      <c r="E19" s="87">
        <f>IF(r_destats_inc!F17="","",r_destats_inc!F17)</f>
        <v>0.14306646585464478</v>
      </c>
      <c r="F19" s="87">
        <f>IF(r_destats_inc!G17="","",r_destats_inc!G17)</f>
        <v>0.14341755211353302</v>
      </c>
      <c r="G19" s="87">
        <f>IF(r_destats_inc!H17="","",r_destats_inc!H17)</f>
        <v>0.13744817674160004</v>
      </c>
      <c r="H19" s="87">
        <f>IF(r_destats_inc!I17="","",r_destats_inc!I17)</f>
        <v>0.14931762218475342</v>
      </c>
      <c r="I19" s="88">
        <f>IF(r_destats_inc!J17="","",r_destats_inc!J17)</f>
        <v>0.14339488744735718</v>
      </c>
    </row>
    <row r="20" spans="1:9" x14ac:dyDescent="0.25">
      <c r="A20" s="61" t="str">
        <f>IF(r_destats_inc!B18="","",r_destats_inc!B18)</f>
        <v>Region: Northeast</v>
      </c>
      <c r="B20" s="87">
        <f>IF(r_destats_inc!C18="","",r_destats_inc!C18)</f>
        <v>0.31240585446357727</v>
      </c>
      <c r="C20" s="87" t="str">
        <f>IF(r_destats_inc!D18="","",r_destats_inc!D18)</f>
        <v/>
      </c>
      <c r="D20" s="87">
        <f>IF(r_destats_inc!E18="","",r_destats_inc!E18)</f>
        <v>0.37764078378677368</v>
      </c>
      <c r="E20" s="87">
        <f>IF(r_destats_inc!F18="","",r_destats_inc!F18)</f>
        <v>0.36306837201118469</v>
      </c>
      <c r="F20" s="87">
        <f>IF(r_destats_inc!G18="","",r_destats_inc!G18)</f>
        <v>0.35078227519989014</v>
      </c>
      <c r="G20" s="87">
        <f>IF(r_destats_inc!H18="","",r_destats_inc!H18)</f>
        <v>0.36831840872764587</v>
      </c>
      <c r="H20" s="87">
        <f>IF(r_destats_inc!I18="","",r_destats_inc!I18)</f>
        <v>0.38420379161834717</v>
      </c>
      <c r="I20" s="88">
        <f>IF(r_destats_inc!J18="","",r_destats_inc!J18)</f>
        <v>0.36478054523468018</v>
      </c>
    </row>
    <row r="21" spans="1:9" x14ac:dyDescent="0.25">
      <c r="A21" s="61" t="str">
        <f>IF(r_destats_inc!B19="","",r_destats_inc!B19)</f>
        <v>Region: South</v>
      </c>
      <c r="B21" s="87">
        <f>IF(r_destats_inc!C19="","",r_destats_inc!C19)</f>
        <v>0.181730717420578</v>
      </c>
      <c r="C21" s="87" t="str">
        <f>IF(r_destats_inc!D19="","",r_destats_inc!D19)</f>
        <v/>
      </c>
      <c r="D21" s="87">
        <f>IF(r_destats_inc!E19="","",r_destats_inc!E19)</f>
        <v>0.14480121433734894</v>
      </c>
      <c r="E21" s="87">
        <f>IF(r_destats_inc!F19="","",r_destats_inc!F19)</f>
        <v>0.14391513168811798</v>
      </c>
      <c r="F21" s="87">
        <f>IF(r_destats_inc!G19="","",r_destats_inc!G19)</f>
        <v>0.13875032961368561</v>
      </c>
      <c r="G21" s="87">
        <f>IF(r_destats_inc!H19="","",r_destats_inc!H19)</f>
        <v>0.1350245326757431</v>
      </c>
      <c r="H21" s="87">
        <f>IF(r_destats_inc!I19="","",r_destats_inc!I19)</f>
        <v>0.12011094391345978</v>
      </c>
      <c r="I21" s="88">
        <f>IF(r_destats_inc!J19="","",r_destats_inc!J19)</f>
        <v>0.11441124230623245</v>
      </c>
    </row>
    <row r="22" spans="1:9" x14ac:dyDescent="0.25">
      <c r="A22" s="61" t="str">
        <f>IF(r_destats_inc!B20="","",r_destats_inc!B20)</f>
        <v>Region: Southeast</v>
      </c>
      <c r="B22" s="87">
        <f>IF(r_destats_inc!C20="","",r_destats_inc!C20)</f>
        <v>0.39099866151809692</v>
      </c>
      <c r="C22" s="87" t="str">
        <f>IF(r_destats_inc!D20="","",r_destats_inc!D20)</f>
        <v/>
      </c>
      <c r="D22" s="87">
        <f>IF(r_destats_inc!E20="","",r_destats_inc!E20)</f>
        <v>0.33853673934936523</v>
      </c>
      <c r="E22" s="87">
        <f>IF(r_destats_inc!F20="","",r_destats_inc!F20)</f>
        <v>0.34995001554489136</v>
      </c>
      <c r="F22" s="87">
        <f>IF(r_destats_inc!G20="","",r_destats_inc!G20)</f>
        <v>0.36704981327056885</v>
      </c>
      <c r="G22" s="87">
        <f>IF(r_destats_inc!H20="","",r_destats_inc!H20)</f>
        <v>0.35920888185501099</v>
      </c>
      <c r="H22" s="87">
        <f>IF(r_destats_inc!I20="","",r_destats_inc!I20)</f>
        <v>0.34636765718460083</v>
      </c>
      <c r="I22" s="88">
        <f>IF(r_destats_inc!J20="","",r_destats_inc!J20)</f>
        <v>0.3774133026599884</v>
      </c>
    </row>
    <row r="23" spans="1:9" x14ac:dyDescent="0.25">
      <c r="A23" s="61" t="str">
        <f>IF(r_destats_inc!B21="","",r_destats_inc!B21)</f>
        <v>Religion: Catholic</v>
      </c>
      <c r="B23" s="87" t="str">
        <f>IF(r_destats_inc!C21="","",r_destats_inc!C21)</f>
        <v/>
      </c>
      <c r="C23" s="87" t="str">
        <f>IF(r_destats_inc!D21="","",r_destats_inc!D21)</f>
        <v/>
      </c>
      <c r="D23" s="87" t="str">
        <f>IF(r_destats_inc!E21="","",r_destats_inc!E21)</f>
        <v/>
      </c>
      <c r="E23" s="87" t="str">
        <f>IF(r_destats_inc!F21="","",r_destats_inc!F21)</f>
        <v/>
      </c>
      <c r="F23" s="87" t="str">
        <f>IF(r_destats_inc!G21="","",r_destats_inc!G21)</f>
        <v/>
      </c>
      <c r="G23" s="87">
        <f>IF(r_destats_inc!H21="","",r_destats_inc!H21)</f>
        <v>0.66123944520950317</v>
      </c>
      <c r="H23" s="87" t="str">
        <f>IF(r_destats_inc!I21="","",r_destats_inc!I21)</f>
        <v/>
      </c>
      <c r="I23" s="88">
        <f>IF(r_destats_inc!J21="","",r_destats_inc!J21)</f>
        <v>0.56730765104293823</v>
      </c>
    </row>
    <row r="24" spans="1:9" x14ac:dyDescent="0.25">
      <c r="A24" s="61" t="str">
        <f>IF(r_destats_inc!B22="","",r_destats_inc!B22)</f>
        <v>Religion: No religion</v>
      </c>
      <c r="B24" s="87" t="str">
        <f>IF(r_destats_inc!C22="","",r_destats_inc!C22)</f>
        <v/>
      </c>
      <c r="C24" s="87" t="str">
        <f>IF(r_destats_inc!D22="","",r_destats_inc!D22)</f>
        <v/>
      </c>
      <c r="D24" s="87" t="str">
        <f>IF(r_destats_inc!E22="","",r_destats_inc!E22)</f>
        <v/>
      </c>
      <c r="E24" s="87" t="str">
        <f>IF(r_destats_inc!F22="","",r_destats_inc!F22)</f>
        <v/>
      </c>
      <c r="F24" s="87" t="str">
        <f>IF(r_destats_inc!G22="","",r_destats_inc!G22)</f>
        <v/>
      </c>
      <c r="G24" s="87">
        <f>IF(r_destats_inc!H22="","",r_destats_inc!H22)</f>
        <v>5.1232907921075821E-2</v>
      </c>
      <c r="H24" s="87" t="str">
        <f>IF(r_destats_inc!I22="","",r_destats_inc!I22)</f>
        <v/>
      </c>
      <c r="I24" s="88">
        <f>IF(r_destats_inc!J22="","",r_destats_inc!J22)</f>
        <v>6.0537226498126984E-2</v>
      </c>
    </row>
    <row r="25" spans="1:9" x14ac:dyDescent="0.25">
      <c r="A25" s="61" t="str">
        <f>IF(r_destats_inc!B23="","",r_destats_inc!B23)</f>
        <v>Religion: Other</v>
      </c>
      <c r="B25" s="87" t="str">
        <f>IF(r_destats_inc!C23="","",r_destats_inc!C23)</f>
        <v/>
      </c>
      <c r="C25" s="87" t="str">
        <f>IF(r_destats_inc!D23="","",r_destats_inc!D23)</f>
        <v/>
      </c>
      <c r="D25" s="87" t="str">
        <f>IF(r_destats_inc!E23="","",r_destats_inc!E23)</f>
        <v/>
      </c>
      <c r="E25" s="87" t="str">
        <f>IF(r_destats_inc!F23="","",r_destats_inc!F23)</f>
        <v/>
      </c>
      <c r="F25" s="87" t="str">
        <f>IF(r_destats_inc!G23="","",r_destats_inc!G23)</f>
        <v/>
      </c>
      <c r="G25" s="87">
        <f>IF(r_destats_inc!H23="","",r_destats_inc!H23)</f>
        <v>2.2025763988494873E-2</v>
      </c>
      <c r="H25" s="87" t="str">
        <f>IF(r_destats_inc!I23="","",r_destats_inc!I23)</f>
        <v/>
      </c>
      <c r="I25" s="88">
        <f>IF(r_destats_inc!J23="","",r_destats_inc!J23)</f>
        <v>1.9776737317442894E-2</v>
      </c>
    </row>
    <row r="26" spans="1:9" ht="15.6" thickBot="1" x14ac:dyDescent="0.3">
      <c r="A26" s="61" t="str">
        <f>IF(r_destats_inc!B24="","",r_destats_inc!B24)</f>
        <v>Religion: Protestant</v>
      </c>
      <c r="B26" s="87" t="str">
        <f>IF(r_destats_inc!C24="","",r_destats_inc!C24)</f>
        <v/>
      </c>
      <c r="C26" s="87" t="str">
        <f>IF(r_destats_inc!D24="","",r_destats_inc!D24)</f>
        <v/>
      </c>
      <c r="D26" s="87" t="str">
        <f>IF(r_destats_inc!E24="","",r_destats_inc!E24)</f>
        <v/>
      </c>
      <c r="E26" s="87" t="str">
        <f>IF(r_destats_inc!F24="","",r_destats_inc!F24)</f>
        <v/>
      </c>
      <c r="F26" s="87" t="str">
        <f>IF(r_destats_inc!G24="","",r_destats_inc!G24)</f>
        <v/>
      </c>
      <c r="G26" s="87">
        <f>IF(r_destats_inc!H24="","",r_destats_inc!H24)</f>
        <v>0.26550188660621643</v>
      </c>
      <c r="H26" s="87" t="str">
        <f>IF(r_destats_inc!I24="","",r_destats_inc!I24)</f>
        <v/>
      </c>
      <c r="I26" s="88">
        <f>IF(r_destats_inc!J24="","",r_destats_inc!J24)</f>
        <v>0.35237839818000793</v>
      </c>
    </row>
    <row r="27" spans="1:9" ht="16.2" thickBot="1" x14ac:dyDescent="0.35">
      <c r="A27" s="82" t="s">
        <v>117</v>
      </c>
      <c r="B27" s="89"/>
      <c r="C27" s="90"/>
      <c r="D27" s="90"/>
      <c r="E27" s="90"/>
      <c r="F27" s="90"/>
      <c r="G27" s="90"/>
      <c r="H27" s="90"/>
      <c r="I27" s="91"/>
    </row>
    <row r="28" spans="1:9" x14ac:dyDescent="0.25">
      <c r="A28" s="61" t="str">
        <f>IF(r_destats_inc!B25="","",r_destats_inc!B25)</f>
        <v>Age: 20-40</v>
      </c>
      <c r="B28" s="87">
        <f>IF(r_destats_inc!C25="","",r_destats_inc!C25)</f>
        <v>0.47958990931510925</v>
      </c>
      <c r="C28" s="87">
        <f>IF(r_destats_inc!D25="","",r_destats_inc!D25)</f>
        <v>0.39364492893218994</v>
      </c>
      <c r="D28" s="87">
        <f>IF(r_destats_inc!E25="","",r_destats_inc!E25)</f>
        <v>0.39327859878540039</v>
      </c>
      <c r="E28" s="87">
        <f>IF(r_destats_inc!F25="","",r_destats_inc!F25)</f>
        <v>0.38669902086257935</v>
      </c>
      <c r="F28" s="87">
        <f>IF(r_destats_inc!G25="","",r_destats_inc!G25)</f>
        <v>0.38727545738220215</v>
      </c>
      <c r="G28" s="87">
        <f>IF(r_destats_inc!H25="","",r_destats_inc!H25)</f>
        <v>0.36442816257476807</v>
      </c>
      <c r="H28" s="87">
        <f>IF(r_destats_inc!I25="","",r_destats_inc!I25)</f>
        <v>0.41673257946968079</v>
      </c>
      <c r="I28" s="88">
        <f>IF(r_destats_inc!J25="","",r_destats_inc!J25)</f>
        <v>0.39057967066764832</v>
      </c>
    </row>
    <row r="29" spans="1:9" x14ac:dyDescent="0.25">
      <c r="A29" s="61" t="str">
        <f>IF(r_destats_inc!B26="","",r_destats_inc!B26)</f>
        <v>Age: 40-60</v>
      </c>
      <c r="B29" s="87">
        <f>IF(r_destats_inc!C26="","",r_destats_inc!C26)</f>
        <v>0.36302429437637329</v>
      </c>
      <c r="C29" s="87">
        <f>IF(r_destats_inc!D26="","",r_destats_inc!D26)</f>
        <v>0.42660510540008545</v>
      </c>
      <c r="D29" s="87">
        <f>IF(r_destats_inc!E26="","",r_destats_inc!E26)</f>
        <v>0.41257616877555847</v>
      </c>
      <c r="E29" s="87">
        <f>IF(r_destats_inc!F26="","",r_destats_inc!F26)</f>
        <v>0.39900738000869751</v>
      </c>
      <c r="F29" s="87">
        <f>IF(r_destats_inc!G26="","",r_destats_inc!G26)</f>
        <v>0.38188385963439941</v>
      </c>
      <c r="G29" s="87">
        <f>IF(r_destats_inc!H26="","",r_destats_inc!H26)</f>
        <v>0.37977305054664612</v>
      </c>
      <c r="H29" s="87">
        <f>IF(r_destats_inc!I26="","",r_destats_inc!I26)</f>
        <v>0.21011181175708771</v>
      </c>
      <c r="I29" s="88">
        <f>IF(r_destats_inc!J26="","",r_destats_inc!J26)</f>
        <v>0.21108660101890564</v>
      </c>
    </row>
    <row r="30" spans="1:9" x14ac:dyDescent="0.25">
      <c r="A30" s="61" t="str">
        <f>IF(r_destats_inc!B27="","",r_destats_inc!B27)</f>
        <v>Age: 60+</v>
      </c>
      <c r="B30" s="87">
        <f>IF(r_destats_inc!C27="","",r_destats_inc!C27)</f>
        <v>0.15738581120967865</v>
      </c>
      <c r="C30" s="87">
        <f>IF(r_destats_inc!D27="","",r_destats_inc!D27)</f>
        <v>0.17974995076656342</v>
      </c>
      <c r="D30" s="87">
        <f>IF(r_destats_inc!E27="","",r_destats_inc!E27)</f>
        <v>0.19414524734020233</v>
      </c>
      <c r="E30" s="87">
        <f>IF(r_destats_inc!F27="","",r_destats_inc!F27)</f>
        <v>0.21429361402988434</v>
      </c>
      <c r="F30" s="87">
        <f>IF(r_destats_inc!G27="","",r_destats_inc!G27)</f>
        <v>0.23084068298339844</v>
      </c>
      <c r="G30" s="87">
        <f>IF(r_destats_inc!H27="","",r_destats_inc!H27)</f>
        <v>0.2557988166809082</v>
      </c>
      <c r="H30" s="87">
        <f>IF(r_destats_inc!I27="","",r_destats_inc!I27)</f>
        <v>0.37315559387207031</v>
      </c>
      <c r="I30" s="88">
        <f>IF(r_destats_inc!J27="","",r_destats_inc!J27)</f>
        <v>0.39833372831344604</v>
      </c>
    </row>
    <row r="31" spans="1:9" x14ac:dyDescent="0.25">
      <c r="A31" s="61" t="str">
        <f>IF(r_destats_inc!B28="","",r_destats_inc!B28)</f>
        <v>Education: Primary</v>
      </c>
      <c r="B31" s="87">
        <f>IF(r_destats_inc!C28="","",r_destats_inc!C28)</f>
        <v>0.58680421113967896</v>
      </c>
      <c r="C31" s="87">
        <f>IF(r_destats_inc!D28="","",r_destats_inc!D28)</f>
        <v>0.62873005867004395</v>
      </c>
      <c r="D31" s="87">
        <f>IF(r_destats_inc!E28="","",r_destats_inc!E28)</f>
        <v>0.376627117395401</v>
      </c>
      <c r="E31" s="87">
        <f>IF(r_destats_inc!F28="","",r_destats_inc!F28)</f>
        <v>0.33547511696815491</v>
      </c>
      <c r="F31" s="87">
        <f>IF(r_destats_inc!G28="","",r_destats_inc!G28)</f>
        <v>0.21762122213840485</v>
      </c>
      <c r="G31" s="87">
        <f>IF(r_destats_inc!H28="","",r_destats_inc!H28)</f>
        <v>0.22660614550113678</v>
      </c>
      <c r="H31" s="87">
        <f>IF(r_destats_inc!I28="","",r_destats_inc!I28)</f>
        <v>0.14474339783191681</v>
      </c>
      <c r="I31" s="88">
        <f>IF(r_destats_inc!J28="","",r_destats_inc!J28)</f>
        <v>0.14532828330993652</v>
      </c>
    </row>
    <row r="32" spans="1:9" x14ac:dyDescent="0.25">
      <c r="A32" s="61" t="str">
        <f>IF(r_destats_inc!B29="","",r_destats_inc!B29)</f>
        <v>Education: Secondary</v>
      </c>
      <c r="B32" s="87">
        <f>IF(r_destats_inc!C29="","",r_destats_inc!C29)</f>
        <v>0.29718142747879028</v>
      </c>
      <c r="C32" s="87">
        <f>IF(r_destats_inc!D29="","",r_destats_inc!D29)</f>
        <v>0.28542068600654602</v>
      </c>
      <c r="D32" s="87">
        <f>IF(r_destats_inc!E29="","",r_destats_inc!E29)</f>
        <v>0.52348774671554565</v>
      </c>
      <c r="E32" s="87">
        <f>IF(r_destats_inc!F29="","",r_destats_inc!F29)</f>
        <v>0.56755363941192627</v>
      </c>
      <c r="F32" s="87">
        <f>IF(r_destats_inc!G29="","",r_destats_inc!G29)</f>
        <v>0.59571611881256104</v>
      </c>
      <c r="G32" s="87">
        <f>IF(r_destats_inc!H29="","",r_destats_inc!H29)</f>
        <v>0.56355977058410645</v>
      </c>
      <c r="H32" s="87">
        <f>IF(r_destats_inc!I29="","",r_destats_inc!I29)</f>
        <v>0.575031578540802</v>
      </c>
      <c r="I32" s="88">
        <f>IF(r_destats_inc!J29="","",r_destats_inc!J29)</f>
        <v>0.5170513391494751</v>
      </c>
    </row>
    <row r="33" spans="1:9" x14ac:dyDescent="0.25">
      <c r="A33" s="61" t="str">
        <f>IF(r_destats_inc!B30="","",r_destats_inc!B30)</f>
        <v>Education: Tertiary</v>
      </c>
      <c r="B33" s="87">
        <f>IF(r_destats_inc!C30="","",r_destats_inc!C30)</f>
        <v>0.11601435393095016</v>
      </c>
      <c r="C33" s="87">
        <f>IF(r_destats_inc!D30="","",r_destats_inc!D30)</f>
        <v>8.5849277675151825E-2</v>
      </c>
      <c r="D33" s="87">
        <f>IF(r_destats_inc!E30="","",r_destats_inc!E30)</f>
        <v>9.9885135889053345E-2</v>
      </c>
      <c r="E33" s="87">
        <f>IF(r_destats_inc!F30="","",r_destats_inc!F30)</f>
        <v>9.6971280872821808E-2</v>
      </c>
      <c r="F33" s="87">
        <f>IF(r_destats_inc!G30="","",r_destats_inc!G30)</f>
        <v>0.18666268885135651</v>
      </c>
      <c r="G33" s="87">
        <f>IF(r_destats_inc!H30="","",r_destats_inc!H30)</f>
        <v>0.20983406901359558</v>
      </c>
      <c r="H33" s="87">
        <f>IF(r_destats_inc!I30="","",r_destats_inc!I30)</f>
        <v>0.28022503852844238</v>
      </c>
      <c r="I33" s="88">
        <f>IF(r_destats_inc!J30="","",r_destats_inc!J30)</f>
        <v>0.33762037754058838</v>
      </c>
    </row>
    <row r="34" spans="1:9" x14ac:dyDescent="0.25">
      <c r="A34" s="61" t="str">
        <f>IF(r_destats_inc!B31="","",r_destats_inc!B31)</f>
        <v>Gender: Man</v>
      </c>
      <c r="B34" s="87">
        <f>IF(r_destats_inc!C31="","",r_destats_inc!C31)</f>
        <v>0.53954833745956421</v>
      </c>
      <c r="C34" s="87">
        <f>IF(r_destats_inc!D31="","",r_destats_inc!D31)</f>
        <v>0.54182159900665283</v>
      </c>
      <c r="D34" s="87">
        <f>IF(r_destats_inc!E31="","",r_destats_inc!E31)</f>
        <v>0.54537034034729004</v>
      </c>
      <c r="E34" s="87">
        <f>IF(r_destats_inc!F31="","",r_destats_inc!F31)</f>
        <v>0.53364694118499756</v>
      </c>
      <c r="F34" s="87">
        <f>IF(r_destats_inc!G31="","",r_destats_inc!G31)</f>
        <v>0.52364414930343628</v>
      </c>
      <c r="G34" s="87">
        <f>IF(r_destats_inc!H31="","",r_destats_inc!H31)</f>
        <v>0.54307562112808228</v>
      </c>
      <c r="H34" s="87">
        <f>IF(r_destats_inc!I31="","",r_destats_inc!I31)</f>
        <v>0.53190988302230835</v>
      </c>
      <c r="I34" s="88">
        <f>IF(r_destats_inc!J31="","",r_destats_inc!J31)</f>
        <v>0.51534140110015869</v>
      </c>
    </row>
    <row r="35" spans="1:9" x14ac:dyDescent="0.25">
      <c r="A35" s="61" t="str">
        <f>IF(r_destats_inc!B32="","",r_destats_inc!B32)</f>
        <v>Location: Rural areas</v>
      </c>
      <c r="B35" s="87">
        <f>IF(r_destats_inc!C32="","",r_destats_inc!C32)</f>
        <v>0.57423907518386841</v>
      </c>
      <c r="C35" s="87" t="str">
        <f>IF(r_destats_inc!D32="","",r_destats_inc!D32)</f>
        <v/>
      </c>
      <c r="D35" s="87">
        <f>IF(r_destats_inc!E32="","",r_destats_inc!E32)</f>
        <v>0.56144988536834717</v>
      </c>
      <c r="E35" s="87">
        <f>IF(r_destats_inc!F32="","",r_destats_inc!F32)</f>
        <v>0.56752336025238037</v>
      </c>
      <c r="F35" s="87">
        <f>IF(r_destats_inc!G32="","",r_destats_inc!G32)</f>
        <v>0.56218278408050537</v>
      </c>
      <c r="G35" s="87">
        <f>IF(r_destats_inc!H32="","",r_destats_inc!H32)</f>
        <v>0.54660648107528687</v>
      </c>
      <c r="H35" s="87">
        <f>IF(r_destats_inc!I32="","",r_destats_inc!I32)</f>
        <v>0.56223416328430176</v>
      </c>
      <c r="I35" s="88">
        <f>IF(r_destats_inc!J32="","",r_destats_inc!J32)</f>
        <v>0.54503583908081055</v>
      </c>
    </row>
    <row r="36" spans="1:9" x14ac:dyDescent="0.25">
      <c r="A36" s="61" t="str">
        <f>IF(r_destats_inc!B33="","",r_destats_inc!B33)</f>
        <v>Occupation: Inactive / Unemployed</v>
      </c>
      <c r="B36" s="87" t="str">
        <f>IF(r_destats_inc!C33="","",r_destats_inc!C33)</f>
        <v/>
      </c>
      <c r="C36" s="87">
        <f>IF(r_destats_inc!D33="","",r_destats_inc!D33)</f>
        <v>0.32366707921028137</v>
      </c>
      <c r="D36" s="87">
        <f>IF(r_destats_inc!E33="","",r_destats_inc!E33)</f>
        <v>0.30569848418235779</v>
      </c>
      <c r="E36" s="87">
        <f>IF(r_destats_inc!F33="","",r_destats_inc!F33)</f>
        <v>0.32189258933067322</v>
      </c>
      <c r="F36" s="87">
        <f>IF(r_destats_inc!G33="","",r_destats_inc!G33)</f>
        <v>0.27163246273994446</v>
      </c>
      <c r="G36" s="87">
        <f>IF(r_destats_inc!H33="","",r_destats_inc!H33)</f>
        <v>0.21857690811157227</v>
      </c>
      <c r="H36" s="87">
        <f>IF(r_destats_inc!I33="","",r_destats_inc!I33)</f>
        <v>0.23809629678726196</v>
      </c>
      <c r="I36" s="88">
        <f>IF(r_destats_inc!J33="","",r_destats_inc!J33)</f>
        <v>0.28059890866279602</v>
      </c>
    </row>
    <row r="37" spans="1:9" x14ac:dyDescent="0.25">
      <c r="A37" s="61" t="str">
        <f>IF(r_destats_inc!B34="","",r_destats_inc!B34)</f>
        <v>Occupation: Self-employed / Employer</v>
      </c>
      <c r="B37" s="87" t="str">
        <f>IF(r_destats_inc!C34="","",r_destats_inc!C34)</f>
        <v/>
      </c>
      <c r="C37" s="87">
        <f>IF(r_destats_inc!D34="","",r_destats_inc!D34)</f>
        <v>0.25424951314926147</v>
      </c>
      <c r="D37" s="87">
        <f>IF(r_destats_inc!E34="","",r_destats_inc!E34)</f>
        <v>0.27279177308082581</v>
      </c>
      <c r="E37" s="87">
        <f>IF(r_destats_inc!F34="","",r_destats_inc!F34)</f>
        <v>0.21891705691814423</v>
      </c>
      <c r="F37" s="87">
        <f>IF(r_destats_inc!G34="","",r_destats_inc!G34)</f>
        <v>0.18262098729610443</v>
      </c>
      <c r="G37" s="87">
        <f>IF(r_destats_inc!H34="","",r_destats_inc!H34)</f>
        <v>0.19529296457767487</v>
      </c>
      <c r="H37" s="87">
        <f>IF(r_destats_inc!I34="","",r_destats_inc!I34)</f>
        <v>0.21259127557277679</v>
      </c>
      <c r="I37" s="88">
        <f>IF(r_destats_inc!J34="","",r_destats_inc!J34)</f>
        <v>0.25327694416046143</v>
      </c>
    </row>
    <row r="38" spans="1:9" x14ac:dyDescent="0.25">
      <c r="A38" s="61" t="str">
        <f>IF(r_destats_inc!B35="","",r_destats_inc!B35)</f>
        <v>Occupation: Wage earner</v>
      </c>
      <c r="B38" s="87" t="str">
        <f>IF(r_destats_inc!C35="","",r_destats_inc!C35)</f>
        <v/>
      </c>
      <c r="C38" s="87">
        <f>IF(r_destats_inc!D35="","",r_destats_inc!D35)</f>
        <v>0.42208337783813477</v>
      </c>
      <c r="D38" s="87">
        <f>IF(r_destats_inc!E35="","",r_destats_inc!E35)</f>
        <v>0.42150974273681641</v>
      </c>
      <c r="E38" s="87">
        <f>IF(r_destats_inc!F35="","",r_destats_inc!F35)</f>
        <v>0.45919033885002136</v>
      </c>
      <c r="F38" s="87">
        <f>IF(r_destats_inc!G35="","",r_destats_inc!G35)</f>
        <v>0.5457465648651123</v>
      </c>
      <c r="G38" s="87">
        <f>IF(r_destats_inc!H35="","",r_destats_inc!H35)</f>
        <v>0.58613014221191406</v>
      </c>
      <c r="H38" s="87">
        <f>IF(r_destats_inc!I35="","",r_destats_inc!I35)</f>
        <v>0.54931241273880005</v>
      </c>
      <c r="I38" s="88">
        <f>IF(r_destats_inc!J35="","",r_destats_inc!J35)</f>
        <v>0.46612414717674255</v>
      </c>
    </row>
    <row r="39" spans="1:9" x14ac:dyDescent="0.25">
      <c r="A39" s="61" t="str">
        <f>IF(r_destats_inc!B36="","",r_destats_inc!B36)</f>
        <v>Race: Black</v>
      </c>
      <c r="B39" s="87" t="str">
        <f>IF(r_destats_inc!C36="","",r_destats_inc!C36)</f>
        <v/>
      </c>
      <c r="C39" s="87" t="str">
        <f>IF(r_destats_inc!D36="","",r_destats_inc!D36)</f>
        <v/>
      </c>
      <c r="D39" s="87" t="str">
        <f>IF(r_destats_inc!E36="","",r_destats_inc!E36)</f>
        <v/>
      </c>
      <c r="E39" s="87" t="str">
        <f>IF(r_destats_inc!F36="","",r_destats_inc!F36)</f>
        <v/>
      </c>
      <c r="F39" s="87" t="str">
        <f>IF(r_destats_inc!G36="","",r_destats_inc!G36)</f>
        <v/>
      </c>
      <c r="G39" s="87" t="str">
        <f>IF(r_destats_inc!H36="","",r_destats_inc!H36)</f>
        <v/>
      </c>
      <c r="H39" s="87" t="str">
        <f>IF(r_destats_inc!I36="","",r_destats_inc!I36)</f>
        <v/>
      </c>
      <c r="I39" s="88">
        <f>IF(r_destats_inc!J36="","",r_destats_inc!J36)</f>
        <v>0.14060017466545105</v>
      </c>
    </row>
    <row r="40" spans="1:9" x14ac:dyDescent="0.25">
      <c r="A40" s="61" t="str">
        <f>IF(r_destats_inc!B37="","",r_destats_inc!B37)</f>
        <v>Race: Brown</v>
      </c>
      <c r="B40" s="87" t="str">
        <f>IF(r_destats_inc!C37="","",r_destats_inc!C37)</f>
        <v/>
      </c>
      <c r="C40" s="87" t="str">
        <f>IF(r_destats_inc!D37="","",r_destats_inc!D37)</f>
        <v/>
      </c>
      <c r="D40" s="87" t="str">
        <f>IF(r_destats_inc!E37="","",r_destats_inc!E37)</f>
        <v/>
      </c>
      <c r="E40" s="87" t="str">
        <f>IF(r_destats_inc!F37="","",r_destats_inc!F37)</f>
        <v/>
      </c>
      <c r="F40" s="87" t="str">
        <f>IF(r_destats_inc!G37="","",r_destats_inc!G37)</f>
        <v/>
      </c>
      <c r="G40" s="87" t="str">
        <f>IF(r_destats_inc!H37="","",r_destats_inc!H37)</f>
        <v/>
      </c>
      <c r="H40" s="87" t="str">
        <f>IF(r_destats_inc!I37="","",r_destats_inc!I37)</f>
        <v/>
      </c>
      <c r="I40" s="88">
        <f>IF(r_destats_inc!J37="","",r_destats_inc!J37)</f>
        <v>0.35636353492736816</v>
      </c>
    </row>
    <row r="41" spans="1:9" x14ac:dyDescent="0.25">
      <c r="A41" s="61" t="str">
        <f>IF(r_destats_inc!B38="","",r_destats_inc!B38)</f>
        <v>Race: Other</v>
      </c>
      <c r="B41" s="87" t="str">
        <f>IF(r_destats_inc!C38="","",r_destats_inc!C38)</f>
        <v/>
      </c>
      <c r="C41" s="87" t="str">
        <f>IF(r_destats_inc!D38="","",r_destats_inc!D38)</f>
        <v/>
      </c>
      <c r="D41" s="87" t="str">
        <f>IF(r_destats_inc!E38="","",r_destats_inc!E38)</f>
        <v/>
      </c>
      <c r="E41" s="87" t="str">
        <f>IF(r_destats_inc!F38="","",r_destats_inc!F38)</f>
        <v/>
      </c>
      <c r="F41" s="87" t="str">
        <f>IF(r_destats_inc!G38="","",r_destats_inc!G38)</f>
        <v/>
      </c>
      <c r="G41" s="87" t="str">
        <f>IF(r_destats_inc!H38="","",r_destats_inc!H38)</f>
        <v/>
      </c>
      <c r="H41" s="87" t="str">
        <f>IF(r_destats_inc!I38="","",r_destats_inc!I38)</f>
        <v/>
      </c>
      <c r="I41" s="88">
        <f>IF(r_destats_inc!J38="","",r_destats_inc!J38)</f>
        <v>5.0503745675086975E-2</v>
      </c>
    </row>
    <row r="42" spans="1:9" x14ac:dyDescent="0.25">
      <c r="A42" s="61" t="str">
        <f>IF(r_destats_inc!B39="","",r_destats_inc!B39)</f>
        <v>Race: White</v>
      </c>
      <c r="B42" s="87" t="str">
        <f>IF(r_destats_inc!C39="","",r_destats_inc!C39)</f>
        <v/>
      </c>
      <c r="C42" s="87" t="str">
        <f>IF(r_destats_inc!D39="","",r_destats_inc!D39)</f>
        <v/>
      </c>
      <c r="D42" s="87" t="str">
        <f>IF(r_destats_inc!E39="","",r_destats_inc!E39)</f>
        <v/>
      </c>
      <c r="E42" s="87" t="str">
        <f>IF(r_destats_inc!F39="","",r_destats_inc!F39)</f>
        <v/>
      </c>
      <c r="F42" s="87" t="str">
        <f>IF(r_destats_inc!G39="","",r_destats_inc!G39)</f>
        <v/>
      </c>
      <c r="G42" s="87" t="str">
        <f>IF(r_destats_inc!H39="","",r_destats_inc!H39)</f>
        <v/>
      </c>
      <c r="H42" s="87" t="str">
        <f>IF(r_destats_inc!I39="","",r_destats_inc!I39)</f>
        <v/>
      </c>
      <c r="I42" s="88">
        <f>IF(r_destats_inc!J39="","",r_destats_inc!J39)</f>
        <v>0.452532559633255</v>
      </c>
    </row>
    <row r="43" spans="1:9" x14ac:dyDescent="0.25">
      <c r="A43" s="61" t="str">
        <f>IF(r_destats_inc!B40="","",r_destats_inc!B40)</f>
        <v>Region: North / Centre-West</v>
      </c>
      <c r="B43" s="87">
        <f>IF(r_destats_inc!C40="","",r_destats_inc!C40)</f>
        <v>0.10446652770042419</v>
      </c>
      <c r="C43" s="87" t="str">
        <f>IF(r_destats_inc!D40="","",r_destats_inc!D40)</f>
        <v/>
      </c>
      <c r="D43" s="87">
        <f>IF(r_destats_inc!E40="","",r_destats_inc!E40)</f>
        <v>0.11737499386072159</v>
      </c>
      <c r="E43" s="87">
        <f>IF(r_destats_inc!F40="","",r_destats_inc!F40)</f>
        <v>0.12997588515281677</v>
      </c>
      <c r="F43" s="87">
        <f>IF(r_destats_inc!G40="","",r_destats_inc!G40)</f>
        <v>0.12837846577167511</v>
      </c>
      <c r="G43" s="87">
        <f>IF(r_destats_inc!H40="","",r_destats_inc!H40)</f>
        <v>0.14602987468242645</v>
      </c>
      <c r="H43" s="87">
        <f>IF(r_destats_inc!I40="","",r_destats_inc!I40)</f>
        <v>0.14836210012435913</v>
      </c>
      <c r="I43" s="88">
        <f>IF(r_destats_inc!J40="","",r_destats_inc!J40)</f>
        <v>0.15441066026687622</v>
      </c>
    </row>
    <row r="44" spans="1:9" x14ac:dyDescent="0.25">
      <c r="A44" s="61" t="str">
        <f>IF(r_destats_inc!B41="","",r_destats_inc!B41)</f>
        <v>Region: Northeast</v>
      </c>
      <c r="B44" s="87">
        <f>IF(r_destats_inc!C41="","",r_destats_inc!C41)</f>
        <v>0.21743233501911163</v>
      </c>
      <c r="C44" s="87" t="str">
        <f>IF(r_destats_inc!D41="","",r_destats_inc!D41)</f>
        <v/>
      </c>
      <c r="D44" s="87">
        <f>IF(r_destats_inc!E41="","",r_destats_inc!E41)</f>
        <v>0.17164818942546844</v>
      </c>
      <c r="E44" s="87">
        <f>IF(r_destats_inc!F41="","",r_destats_inc!F41)</f>
        <v>0.1855069100856781</v>
      </c>
      <c r="F44" s="87">
        <f>IF(r_destats_inc!G41="","",r_destats_inc!G41)</f>
        <v>0.16870179772377014</v>
      </c>
      <c r="G44" s="87">
        <f>IF(r_destats_inc!H41="","",r_destats_inc!H41)</f>
        <v>0.13877306878566742</v>
      </c>
      <c r="H44" s="87">
        <f>IF(r_destats_inc!I41="","",r_destats_inc!I41)</f>
        <v>0.16223381459712982</v>
      </c>
      <c r="I44" s="88">
        <f>IF(r_destats_inc!J41="","",r_destats_inc!J41)</f>
        <v>0.1630280464887619</v>
      </c>
    </row>
    <row r="45" spans="1:9" x14ac:dyDescent="0.25">
      <c r="A45" s="61" t="str">
        <f>IF(r_destats_inc!B42="","",r_destats_inc!B42)</f>
        <v>Region: South</v>
      </c>
      <c r="B45" s="87">
        <f>IF(r_destats_inc!C42="","",r_destats_inc!C42)</f>
        <v>0.16621898114681244</v>
      </c>
      <c r="C45" s="87" t="str">
        <f>IF(r_destats_inc!D42="","",r_destats_inc!D42)</f>
        <v/>
      </c>
      <c r="D45" s="87">
        <f>IF(r_destats_inc!E42="","",r_destats_inc!E42)</f>
        <v>0.17711763083934784</v>
      </c>
      <c r="E45" s="87">
        <f>IF(r_destats_inc!F42="","",r_destats_inc!F42)</f>
        <v>0.16797035932540894</v>
      </c>
      <c r="F45" s="87">
        <f>IF(r_destats_inc!G42="","",r_destats_inc!G42)</f>
        <v>0.18129165470600128</v>
      </c>
      <c r="G45" s="87">
        <f>IF(r_destats_inc!H42="","",r_destats_inc!H42)</f>
        <v>0.18441946804523468</v>
      </c>
      <c r="H45" s="87">
        <f>IF(r_destats_inc!I42="","",r_destats_inc!I42)</f>
        <v>0.17609567940235138</v>
      </c>
      <c r="I45" s="88">
        <f>IF(r_destats_inc!J42="","",r_destats_inc!J42)</f>
        <v>0.18587695062160492</v>
      </c>
    </row>
    <row r="46" spans="1:9" x14ac:dyDescent="0.25">
      <c r="A46" s="61" t="str">
        <f>IF(r_destats_inc!B43="","",r_destats_inc!B43)</f>
        <v>Region: Southeast</v>
      </c>
      <c r="B46" s="87">
        <f>IF(r_destats_inc!C43="","",r_destats_inc!C43)</f>
        <v>0.51188212633132935</v>
      </c>
      <c r="C46" s="87" t="str">
        <f>IF(r_destats_inc!D43="","",r_destats_inc!D43)</f>
        <v/>
      </c>
      <c r="D46" s="87">
        <f>IF(r_destats_inc!E43="","",r_destats_inc!E43)</f>
        <v>0.53385919332504272</v>
      </c>
      <c r="E46" s="87">
        <f>IF(r_destats_inc!F43="","",r_destats_inc!F43)</f>
        <v>0.51654684543609619</v>
      </c>
      <c r="F46" s="87">
        <f>IF(r_destats_inc!G43="","",r_destats_inc!G43)</f>
        <v>0.52162808179855347</v>
      </c>
      <c r="G46" s="87">
        <f>IF(r_destats_inc!H43="","",r_destats_inc!H43)</f>
        <v>0.53077757358551025</v>
      </c>
      <c r="H46" s="87">
        <f>IF(r_destats_inc!I43="","",r_destats_inc!I43)</f>
        <v>0.51330840587615967</v>
      </c>
      <c r="I46" s="88">
        <f>IF(r_destats_inc!J43="","",r_destats_inc!J43)</f>
        <v>0.49668434262275696</v>
      </c>
    </row>
    <row r="47" spans="1:9" x14ac:dyDescent="0.25">
      <c r="A47" s="61" t="str">
        <f>IF(r_destats_inc!B44="","",r_destats_inc!B44)</f>
        <v>Religion: Catholic</v>
      </c>
      <c r="B47" s="87" t="str">
        <f>IF(r_destats_inc!C44="","",r_destats_inc!C44)</f>
        <v/>
      </c>
      <c r="C47" s="87" t="str">
        <f>IF(r_destats_inc!D44="","",r_destats_inc!D44)</f>
        <v/>
      </c>
      <c r="D47" s="87" t="str">
        <f>IF(r_destats_inc!E44="","",r_destats_inc!E44)</f>
        <v/>
      </c>
      <c r="E47" s="87" t="str">
        <f>IF(r_destats_inc!F44="","",r_destats_inc!F44)</f>
        <v/>
      </c>
      <c r="F47" s="87" t="str">
        <f>IF(r_destats_inc!G44="","",r_destats_inc!G44)</f>
        <v/>
      </c>
      <c r="G47" s="87">
        <f>IF(r_destats_inc!H44="","",r_destats_inc!H44)</f>
        <v>0.60862743854522705</v>
      </c>
      <c r="H47" s="87" t="str">
        <f>IF(r_destats_inc!I44="","",r_destats_inc!I44)</f>
        <v/>
      </c>
      <c r="I47" s="88">
        <f>IF(r_destats_inc!J44="","",r_destats_inc!J44)</f>
        <v>0.53454446792602539</v>
      </c>
    </row>
    <row r="48" spans="1:9" x14ac:dyDescent="0.25">
      <c r="A48" s="61" t="str">
        <f>IF(r_destats_inc!B45="","",r_destats_inc!B45)</f>
        <v>Religion: No religion</v>
      </c>
      <c r="B48" s="87" t="str">
        <f>IF(r_destats_inc!C45="","",r_destats_inc!C45)</f>
        <v/>
      </c>
      <c r="C48" s="87" t="str">
        <f>IF(r_destats_inc!D45="","",r_destats_inc!D45)</f>
        <v/>
      </c>
      <c r="D48" s="87" t="str">
        <f>IF(r_destats_inc!E45="","",r_destats_inc!E45)</f>
        <v/>
      </c>
      <c r="E48" s="87" t="str">
        <f>IF(r_destats_inc!F45="","",r_destats_inc!F45)</f>
        <v/>
      </c>
      <c r="F48" s="87" t="str">
        <f>IF(r_destats_inc!G45="","",r_destats_inc!G45)</f>
        <v/>
      </c>
      <c r="G48" s="87">
        <f>IF(r_destats_inc!H45="","",r_destats_inc!H45)</f>
        <v>6.9767899811267853E-2</v>
      </c>
      <c r="H48" s="87" t="str">
        <f>IF(r_destats_inc!I45="","",r_destats_inc!I45)</f>
        <v/>
      </c>
      <c r="I48" s="88">
        <f>IF(r_destats_inc!J45="","",r_destats_inc!J45)</f>
        <v>8.6804941296577454E-2</v>
      </c>
    </row>
    <row r="49" spans="1:9" x14ac:dyDescent="0.25">
      <c r="A49" s="61" t="str">
        <f>IF(r_destats_inc!B46="","",r_destats_inc!B46)</f>
        <v>Religion: Other</v>
      </c>
      <c r="B49" s="87" t="str">
        <f>IF(r_destats_inc!C46="","",r_destats_inc!C46)</f>
        <v/>
      </c>
      <c r="C49" s="87" t="str">
        <f>IF(r_destats_inc!D46="","",r_destats_inc!D46)</f>
        <v/>
      </c>
      <c r="D49" s="87" t="str">
        <f>IF(r_destats_inc!E46="","",r_destats_inc!E46)</f>
        <v/>
      </c>
      <c r="E49" s="87" t="str">
        <f>IF(r_destats_inc!F46="","",r_destats_inc!F46)</f>
        <v/>
      </c>
      <c r="F49" s="87" t="str">
        <f>IF(r_destats_inc!G46="","",r_destats_inc!G46)</f>
        <v/>
      </c>
      <c r="G49" s="87">
        <f>IF(r_destats_inc!H46="","",r_destats_inc!H46)</f>
        <v>3.5945236682891846E-2</v>
      </c>
      <c r="H49" s="87" t="str">
        <f>IF(r_destats_inc!I46="","",r_destats_inc!I46)</f>
        <v/>
      </c>
      <c r="I49" s="88">
        <f>IF(r_destats_inc!J46="","",r_destats_inc!J46)</f>
        <v>3.1233789399266243E-2</v>
      </c>
    </row>
    <row r="50" spans="1:9" ht="15.6" thickBot="1" x14ac:dyDescent="0.3">
      <c r="A50" s="61" t="str">
        <f>IF(r_destats_inc!B47="","",r_destats_inc!B47)</f>
        <v>Religion: Protestant</v>
      </c>
      <c r="B50" s="87" t="str">
        <f>IF(r_destats_inc!C47="","",r_destats_inc!C47)</f>
        <v/>
      </c>
      <c r="C50" s="87" t="str">
        <f>IF(r_destats_inc!D47="","",r_destats_inc!D47)</f>
        <v/>
      </c>
      <c r="D50" s="87" t="str">
        <f>IF(r_destats_inc!E47="","",r_destats_inc!E47)</f>
        <v/>
      </c>
      <c r="E50" s="87" t="str">
        <f>IF(r_destats_inc!F47="","",r_destats_inc!F47)</f>
        <v/>
      </c>
      <c r="F50" s="87" t="str">
        <f>IF(r_destats_inc!G47="","",r_destats_inc!G47)</f>
        <v/>
      </c>
      <c r="G50" s="87">
        <f>IF(r_destats_inc!H47="","",r_destats_inc!H47)</f>
        <v>0.28565940260887146</v>
      </c>
      <c r="H50" s="87" t="str">
        <f>IF(r_destats_inc!I47="","",r_destats_inc!I47)</f>
        <v/>
      </c>
      <c r="I50" s="88">
        <f>IF(r_destats_inc!J47="","",r_destats_inc!J47)</f>
        <v>0.34741678833961487</v>
      </c>
    </row>
    <row r="51" spans="1:9" ht="16.2" thickBot="1" x14ac:dyDescent="0.35">
      <c r="A51" s="83" t="s">
        <v>118</v>
      </c>
      <c r="B51" s="92"/>
      <c r="C51" s="93"/>
      <c r="D51" s="93"/>
      <c r="E51" s="93"/>
      <c r="F51" s="93"/>
      <c r="G51" s="93"/>
      <c r="H51" s="93"/>
      <c r="I51" s="94"/>
    </row>
    <row r="52" spans="1:9" x14ac:dyDescent="0.25">
      <c r="A52" s="61" t="str">
        <f>IF(r_destats_inc!B48="","",r_destats_inc!B48)</f>
        <v>Age: 20-40</v>
      </c>
      <c r="B52" s="87">
        <f>IF(r_destats_inc!C48="","",r_destats_inc!C48)</f>
        <v>0.52499169111251831</v>
      </c>
      <c r="C52" s="87">
        <f>IF(r_destats_inc!D48="","",r_destats_inc!D48)</f>
        <v>0.37623873353004456</v>
      </c>
      <c r="D52" s="87">
        <f>IF(r_destats_inc!E48="","",r_destats_inc!E48)</f>
        <v>0.36471554636955261</v>
      </c>
      <c r="E52" s="87">
        <f>IF(r_destats_inc!F48="","",r_destats_inc!F48)</f>
        <v>0.32277685403823853</v>
      </c>
      <c r="F52" s="87">
        <f>IF(r_destats_inc!G48="","",r_destats_inc!G48)</f>
        <v>0.37317535281181335</v>
      </c>
      <c r="G52" s="87">
        <f>IF(r_destats_inc!H48="","",r_destats_inc!H48)</f>
        <v>0.33287397027015686</v>
      </c>
      <c r="H52" s="87">
        <f>IF(r_destats_inc!I48="","",r_destats_inc!I48)</f>
        <v>0.35595190525054932</v>
      </c>
      <c r="I52" s="88">
        <f>IF(r_destats_inc!J48="","",r_destats_inc!J48)</f>
        <v>0.3191714882850647</v>
      </c>
    </row>
    <row r="53" spans="1:9" x14ac:dyDescent="0.25">
      <c r="A53" s="61" t="str">
        <f>IF(r_destats_inc!B49="","",r_destats_inc!B49)</f>
        <v>Age: 40-60</v>
      </c>
      <c r="B53" s="87">
        <f>IF(r_destats_inc!C49="","",r_destats_inc!C49)</f>
        <v>0.33815330266952515</v>
      </c>
      <c r="C53" s="87">
        <f>IF(r_destats_inc!D49="","",r_destats_inc!D49)</f>
        <v>0.47610324621200562</v>
      </c>
      <c r="D53" s="87">
        <f>IF(r_destats_inc!E49="","",r_destats_inc!E49)</f>
        <v>0.41015079617500305</v>
      </c>
      <c r="E53" s="87">
        <f>IF(r_destats_inc!F49="","",r_destats_inc!F49)</f>
        <v>0.40958583354949951</v>
      </c>
      <c r="F53" s="87">
        <f>IF(r_destats_inc!G49="","",r_destats_inc!G49)</f>
        <v>0.35540825128555298</v>
      </c>
      <c r="G53" s="87">
        <f>IF(r_destats_inc!H49="","",r_destats_inc!H49)</f>
        <v>0.36610177159309387</v>
      </c>
      <c r="H53" s="87">
        <f>IF(r_destats_inc!I49="","",r_destats_inc!I49)</f>
        <v>0.20625920593738556</v>
      </c>
      <c r="I53" s="88">
        <f>IF(r_destats_inc!J49="","",r_destats_inc!J49)</f>
        <v>0.23017188906669617</v>
      </c>
    </row>
    <row r="54" spans="1:9" x14ac:dyDescent="0.25">
      <c r="A54" s="61" t="str">
        <f>IF(r_destats_inc!B50="","",r_destats_inc!B50)</f>
        <v>Age: 60+</v>
      </c>
      <c r="B54" s="87">
        <f>IF(r_destats_inc!C50="","",r_destats_inc!C50)</f>
        <v>0.13685502111911774</v>
      </c>
      <c r="C54" s="87">
        <f>IF(r_destats_inc!D50="","",r_destats_inc!D50)</f>
        <v>0.14765800535678864</v>
      </c>
      <c r="D54" s="87">
        <f>IF(r_destats_inc!E50="","",r_destats_inc!E50)</f>
        <v>0.22513367235660553</v>
      </c>
      <c r="E54" s="87">
        <f>IF(r_destats_inc!F50="","",r_destats_inc!F50)</f>
        <v>0.26763731241226196</v>
      </c>
      <c r="F54" s="87">
        <f>IF(r_destats_inc!G50="","",r_destats_inc!G50)</f>
        <v>0.27141639590263367</v>
      </c>
      <c r="G54" s="87">
        <f>IF(r_destats_inc!H50="","",r_destats_inc!H50)</f>
        <v>0.30102425813674927</v>
      </c>
      <c r="H54" s="87">
        <f>IF(r_destats_inc!I50="","",r_destats_inc!I50)</f>
        <v>0.43778890371322632</v>
      </c>
      <c r="I54" s="88">
        <f>IF(r_destats_inc!J50="","",r_destats_inc!J50)</f>
        <v>0.45065662264823914</v>
      </c>
    </row>
    <row r="55" spans="1:9" x14ac:dyDescent="0.25">
      <c r="A55" s="61" t="str">
        <f>IF(r_destats_inc!B51="","",r_destats_inc!B51)</f>
        <v>Education: Primary</v>
      </c>
      <c r="B55" s="87">
        <f>IF(r_destats_inc!C51="","",r_destats_inc!C51)</f>
        <v>0.33727288246154785</v>
      </c>
      <c r="C55" s="87">
        <f>IF(r_destats_inc!D51="","",r_destats_inc!D51)</f>
        <v>0.3127884566783905</v>
      </c>
      <c r="D55" s="87">
        <f>IF(r_destats_inc!E51="","",r_destats_inc!E51)</f>
        <v>0.17070996761322021</v>
      </c>
      <c r="E55" s="87">
        <f>IF(r_destats_inc!F51="","",r_destats_inc!F51)</f>
        <v>0.11439640074968338</v>
      </c>
      <c r="F55" s="87">
        <f>IF(r_destats_inc!G51="","",r_destats_inc!G51)</f>
        <v>8.5975922644138336E-2</v>
      </c>
      <c r="G55" s="87">
        <f>IF(r_destats_inc!H51="","",r_destats_inc!H51)</f>
        <v>7.6560698449611664E-2</v>
      </c>
      <c r="H55" s="87">
        <f>IF(r_destats_inc!I51="","",r_destats_inc!I51)</f>
        <v>5.0145138055086136E-2</v>
      </c>
      <c r="I55" s="88">
        <f>IF(r_destats_inc!J51="","",r_destats_inc!J51)</f>
        <v>4.0569424629211426E-2</v>
      </c>
    </row>
    <row r="56" spans="1:9" x14ac:dyDescent="0.25">
      <c r="A56" s="61" t="str">
        <f>IF(r_destats_inc!B52="","",r_destats_inc!B52)</f>
        <v>Education: Secondary</v>
      </c>
      <c r="B56" s="87">
        <f>IF(r_destats_inc!C52="","",r_destats_inc!C52)</f>
        <v>0.35187169909477234</v>
      </c>
      <c r="C56" s="87">
        <f>IF(r_destats_inc!D52="","",r_destats_inc!D52)</f>
        <v>0.39175057411193848</v>
      </c>
      <c r="D56" s="87">
        <f>IF(r_destats_inc!E52="","",r_destats_inc!E52)</f>
        <v>0.50150734186172485</v>
      </c>
      <c r="E56" s="87">
        <f>IF(r_destats_inc!F52="","",r_destats_inc!F52)</f>
        <v>0.45465871691703796</v>
      </c>
      <c r="F56" s="87">
        <f>IF(r_destats_inc!G52="","",r_destats_inc!G52)</f>
        <v>0.41380956768989563</v>
      </c>
      <c r="G56" s="87">
        <f>IF(r_destats_inc!H52="","",r_destats_inc!H52)</f>
        <v>0.39017766714096069</v>
      </c>
      <c r="H56" s="87">
        <f>IF(r_destats_inc!I52="","",r_destats_inc!I52)</f>
        <v>0.3560352623462677</v>
      </c>
      <c r="I56" s="88">
        <f>IF(r_destats_inc!J52="","",r_destats_inc!J52)</f>
        <v>0.31810149550437927</v>
      </c>
    </row>
    <row r="57" spans="1:9" x14ac:dyDescent="0.25">
      <c r="A57" s="61" t="str">
        <f>IF(r_destats_inc!B53="","",r_destats_inc!B53)</f>
        <v>Education: Tertiary</v>
      </c>
      <c r="B57" s="87">
        <f>IF(r_destats_inc!C53="","",r_destats_inc!C53)</f>
        <v>0.31085541844367981</v>
      </c>
      <c r="C57" s="87">
        <f>IF(r_destats_inc!D53="","",r_destats_inc!D53)</f>
        <v>0.29546096920967102</v>
      </c>
      <c r="D57" s="87">
        <f>IF(r_destats_inc!E53="","",r_destats_inc!E53)</f>
        <v>0.32778269052505493</v>
      </c>
      <c r="E57" s="87">
        <f>IF(r_destats_inc!F53="","",r_destats_inc!F53)</f>
        <v>0.43094488978385925</v>
      </c>
      <c r="F57" s="87">
        <f>IF(r_destats_inc!G53="","",r_destats_inc!G53)</f>
        <v>0.50021451711654663</v>
      </c>
      <c r="G57" s="87">
        <f>IF(r_destats_inc!H53="","",r_destats_inc!H53)</f>
        <v>0.53326165676116943</v>
      </c>
      <c r="H57" s="87">
        <f>IF(r_destats_inc!I53="","",r_destats_inc!I53)</f>
        <v>0.59381955862045288</v>
      </c>
      <c r="I57" s="88">
        <f>IF(r_destats_inc!J53="","",r_destats_inc!J53)</f>
        <v>0.64132905006408691</v>
      </c>
    </row>
    <row r="58" spans="1:9" x14ac:dyDescent="0.25">
      <c r="A58" s="61" t="str">
        <f>IF(r_destats_inc!B54="","",r_destats_inc!B54)</f>
        <v>Gender: Man</v>
      </c>
      <c r="B58" s="87">
        <f>IF(r_destats_inc!C54="","",r_destats_inc!C54)</f>
        <v>0.5371549129486084</v>
      </c>
      <c r="C58" s="87">
        <f>IF(r_destats_inc!D54="","",r_destats_inc!D54)</f>
        <v>0.56625014543533325</v>
      </c>
      <c r="D58" s="87">
        <f>IF(r_destats_inc!E54="","",r_destats_inc!E54)</f>
        <v>0.54498368501663208</v>
      </c>
      <c r="E58" s="87">
        <f>IF(r_destats_inc!F54="","",r_destats_inc!F54)</f>
        <v>0.57181054353713989</v>
      </c>
      <c r="F58" s="87">
        <f>IF(r_destats_inc!G54="","",r_destats_inc!G54)</f>
        <v>0.54775691032409668</v>
      </c>
      <c r="G58" s="87">
        <f>IF(r_destats_inc!H54="","",r_destats_inc!H54)</f>
        <v>0.5989798903465271</v>
      </c>
      <c r="H58" s="87">
        <f>IF(r_destats_inc!I54="","",r_destats_inc!I54)</f>
        <v>0.58621937036514282</v>
      </c>
      <c r="I58" s="88">
        <f>IF(r_destats_inc!J54="","",r_destats_inc!J54)</f>
        <v>0.58514159917831421</v>
      </c>
    </row>
    <row r="59" spans="1:9" x14ac:dyDescent="0.25">
      <c r="A59" s="61" t="str">
        <f>IF(r_destats_inc!B55="","",r_destats_inc!B55)</f>
        <v>Location: Rural areas</v>
      </c>
      <c r="B59" s="87">
        <f>IF(r_destats_inc!C55="","",r_destats_inc!C55)</f>
        <v>0.41597616672515869</v>
      </c>
      <c r="C59" s="87" t="str">
        <f>IF(r_destats_inc!D55="","",r_destats_inc!D55)</f>
        <v/>
      </c>
      <c r="D59" s="87">
        <f>IF(r_destats_inc!E55="","",r_destats_inc!E55)</f>
        <v>0.47462946176528931</v>
      </c>
      <c r="E59" s="87">
        <f>IF(r_destats_inc!F55="","",r_destats_inc!F55)</f>
        <v>0.41257667541503906</v>
      </c>
      <c r="F59" s="87">
        <f>IF(r_destats_inc!G55="","",r_destats_inc!G55)</f>
        <v>0.45394784212112427</v>
      </c>
      <c r="G59" s="87">
        <f>IF(r_destats_inc!H55="","",r_destats_inc!H55)</f>
        <v>0.42796728014945984</v>
      </c>
      <c r="H59" s="87">
        <f>IF(r_destats_inc!I55="","",r_destats_inc!I55)</f>
        <v>0.48314371705055237</v>
      </c>
      <c r="I59" s="88">
        <f>IF(r_destats_inc!J55="","",r_destats_inc!J55)</f>
        <v>0.47949281334877014</v>
      </c>
    </row>
    <row r="60" spans="1:9" x14ac:dyDescent="0.25">
      <c r="A60" s="61" t="str">
        <f>IF(r_destats_inc!B56="","",r_destats_inc!B56)</f>
        <v>Occupation: Inactive / Unemployed</v>
      </c>
      <c r="B60" s="87" t="str">
        <f>IF(r_destats_inc!C56="","",r_destats_inc!C56)</f>
        <v/>
      </c>
      <c r="C60" s="87">
        <f>IF(r_destats_inc!D56="","",r_destats_inc!D56)</f>
        <v>0.29166662693023682</v>
      </c>
      <c r="D60" s="87">
        <f>IF(r_destats_inc!E56="","",r_destats_inc!E56)</f>
        <v>0.27733555436134338</v>
      </c>
      <c r="E60" s="87">
        <f>IF(r_destats_inc!F56="","",r_destats_inc!F56)</f>
        <v>0.28045985102653503</v>
      </c>
      <c r="F60" s="87">
        <f>IF(r_destats_inc!G56="","",r_destats_inc!G56)</f>
        <v>0.25720506906509399</v>
      </c>
      <c r="G60" s="87">
        <f>IF(r_destats_inc!H56="","",r_destats_inc!H56)</f>
        <v>0.18732945621013641</v>
      </c>
      <c r="H60" s="87">
        <f>IF(r_destats_inc!I56="","",r_destats_inc!I56)</f>
        <v>0.2200058251619339</v>
      </c>
      <c r="I60" s="88">
        <f>IF(r_destats_inc!J56="","",r_destats_inc!J56)</f>
        <v>0.22535377740859985</v>
      </c>
    </row>
    <row r="61" spans="1:9" x14ac:dyDescent="0.25">
      <c r="A61" s="61" t="str">
        <f>IF(r_destats_inc!B57="","",r_destats_inc!B57)</f>
        <v>Occupation: Self-employed / Employer</v>
      </c>
      <c r="B61" s="87" t="str">
        <f>IF(r_destats_inc!C57="","",r_destats_inc!C57)</f>
        <v/>
      </c>
      <c r="C61" s="87">
        <f>IF(r_destats_inc!D57="","",r_destats_inc!D57)</f>
        <v>0.2656935453414917</v>
      </c>
      <c r="D61" s="87">
        <f>IF(r_destats_inc!E57="","",r_destats_inc!E57)</f>
        <v>0.31796327233314514</v>
      </c>
      <c r="E61" s="87">
        <f>IF(r_destats_inc!F57="","",r_destats_inc!F57)</f>
        <v>0.26867103576660156</v>
      </c>
      <c r="F61" s="87">
        <f>IF(r_destats_inc!G57="","",r_destats_inc!G57)</f>
        <v>0.23875744640827179</v>
      </c>
      <c r="G61" s="87">
        <f>IF(r_destats_inc!H57="","",r_destats_inc!H57)</f>
        <v>0.23901443183422089</v>
      </c>
      <c r="H61" s="87">
        <f>IF(r_destats_inc!I57="","",r_destats_inc!I57)</f>
        <v>0.26099798083305359</v>
      </c>
      <c r="I61" s="88">
        <f>IF(r_destats_inc!J57="","",r_destats_inc!J57)</f>
        <v>0.27696532011032104</v>
      </c>
    </row>
    <row r="62" spans="1:9" x14ac:dyDescent="0.25">
      <c r="A62" s="61" t="str">
        <f>IF(r_destats_inc!B58="","",r_destats_inc!B58)</f>
        <v>Occupation: Wage earner</v>
      </c>
      <c r="B62" s="87" t="str">
        <f>IF(r_destats_inc!C58="","",r_destats_inc!C58)</f>
        <v/>
      </c>
      <c r="C62" s="87">
        <f>IF(r_destats_inc!D58="","",r_destats_inc!D58)</f>
        <v>0.44263982772827148</v>
      </c>
      <c r="D62" s="87">
        <f>IF(r_destats_inc!E58="","",r_destats_inc!E58)</f>
        <v>0.40470117330551147</v>
      </c>
      <c r="E62" s="87">
        <f>IF(r_destats_inc!F58="","",r_destats_inc!F58)</f>
        <v>0.4508691132068634</v>
      </c>
      <c r="F62" s="87">
        <f>IF(r_destats_inc!G58="","",r_destats_inc!G58)</f>
        <v>0.50403749942779541</v>
      </c>
      <c r="G62" s="87">
        <f>IF(r_destats_inc!H58="","",r_destats_inc!H58)</f>
        <v>0.57365614175796509</v>
      </c>
      <c r="H62" s="87">
        <f>IF(r_destats_inc!I58="","",r_destats_inc!I58)</f>
        <v>0.51899617910385132</v>
      </c>
      <c r="I62" s="88">
        <f>IF(r_destats_inc!J58="","",r_destats_inc!J58)</f>
        <v>0.4976809024810791</v>
      </c>
    </row>
    <row r="63" spans="1:9" x14ac:dyDescent="0.25">
      <c r="A63" s="61" t="str">
        <f>IF(r_destats_inc!B59="","",r_destats_inc!B59)</f>
        <v>Race: Black</v>
      </c>
      <c r="B63" s="87" t="str">
        <f>IF(r_destats_inc!C59="","",r_destats_inc!C59)</f>
        <v/>
      </c>
      <c r="C63" s="87" t="str">
        <f>IF(r_destats_inc!D59="","",r_destats_inc!D59)</f>
        <v/>
      </c>
      <c r="D63" s="87" t="str">
        <f>IF(r_destats_inc!E59="","",r_destats_inc!E59)</f>
        <v/>
      </c>
      <c r="E63" s="87" t="str">
        <f>IF(r_destats_inc!F59="","",r_destats_inc!F59)</f>
        <v/>
      </c>
      <c r="F63" s="87" t="str">
        <f>IF(r_destats_inc!G59="","",r_destats_inc!G59)</f>
        <v/>
      </c>
      <c r="G63" s="87" t="str">
        <f>IF(r_destats_inc!H59="","",r_destats_inc!H59)</f>
        <v/>
      </c>
      <c r="H63" s="87" t="str">
        <f>IF(r_destats_inc!I59="","",r_destats_inc!I59)</f>
        <v/>
      </c>
      <c r="I63" s="88">
        <f>IF(r_destats_inc!J59="","",r_destats_inc!J59)</f>
        <v>0.1221066415309906</v>
      </c>
    </row>
    <row r="64" spans="1:9" x14ac:dyDescent="0.25">
      <c r="A64" s="61" t="str">
        <f>IF(r_destats_inc!B60="","",r_destats_inc!B60)</f>
        <v>Race: Brown</v>
      </c>
      <c r="B64" s="87" t="str">
        <f>IF(r_destats_inc!C60="","",r_destats_inc!C60)</f>
        <v/>
      </c>
      <c r="C64" s="87" t="str">
        <f>IF(r_destats_inc!D60="","",r_destats_inc!D60)</f>
        <v/>
      </c>
      <c r="D64" s="87" t="str">
        <f>IF(r_destats_inc!E60="","",r_destats_inc!E60)</f>
        <v/>
      </c>
      <c r="E64" s="87" t="str">
        <f>IF(r_destats_inc!F60="","",r_destats_inc!F60)</f>
        <v/>
      </c>
      <c r="F64" s="87" t="str">
        <f>IF(r_destats_inc!G60="","",r_destats_inc!G60)</f>
        <v/>
      </c>
      <c r="G64" s="87" t="str">
        <f>IF(r_destats_inc!H60="","",r_destats_inc!H60)</f>
        <v/>
      </c>
      <c r="H64" s="87" t="str">
        <f>IF(r_destats_inc!I60="","",r_destats_inc!I60)</f>
        <v/>
      </c>
      <c r="I64" s="88">
        <f>IF(r_destats_inc!J60="","",r_destats_inc!J60)</f>
        <v>0.28359737992286682</v>
      </c>
    </row>
    <row r="65" spans="1:9" x14ac:dyDescent="0.25">
      <c r="A65" s="61" t="str">
        <f>IF(r_destats_inc!B61="","",r_destats_inc!B61)</f>
        <v>Race: Other</v>
      </c>
      <c r="B65" s="87" t="str">
        <f>IF(r_destats_inc!C61="","",r_destats_inc!C61)</f>
        <v/>
      </c>
      <c r="C65" s="87" t="str">
        <f>IF(r_destats_inc!D61="","",r_destats_inc!D61)</f>
        <v/>
      </c>
      <c r="D65" s="87" t="str">
        <f>IF(r_destats_inc!E61="","",r_destats_inc!E61)</f>
        <v/>
      </c>
      <c r="E65" s="87" t="str">
        <f>IF(r_destats_inc!F61="","",r_destats_inc!F61)</f>
        <v/>
      </c>
      <c r="F65" s="87" t="str">
        <f>IF(r_destats_inc!G61="","",r_destats_inc!G61)</f>
        <v/>
      </c>
      <c r="G65" s="87" t="str">
        <f>IF(r_destats_inc!H61="","",r_destats_inc!H61)</f>
        <v/>
      </c>
      <c r="H65" s="87" t="str">
        <f>IF(r_destats_inc!I61="","",r_destats_inc!I61)</f>
        <v/>
      </c>
      <c r="I65" s="88">
        <f>IF(r_destats_inc!J61="","",r_destats_inc!J61)</f>
        <v>4.8615749925374985E-2</v>
      </c>
    </row>
    <row r="66" spans="1:9" x14ac:dyDescent="0.25">
      <c r="A66" s="61" t="str">
        <f>IF(r_destats_inc!B62="","",r_destats_inc!B62)</f>
        <v>Race: White</v>
      </c>
      <c r="B66" s="87" t="str">
        <f>IF(r_destats_inc!C62="","",r_destats_inc!C62)</f>
        <v/>
      </c>
      <c r="C66" s="87" t="str">
        <f>IF(r_destats_inc!D62="","",r_destats_inc!D62)</f>
        <v/>
      </c>
      <c r="D66" s="87" t="str">
        <f>IF(r_destats_inc!E62="","",r_destats_inc!E62)</f>
        <v/>
      </c>
      <c r="E66" s="87" t="str">
        <f>IF(r_destats_inc!F62="","",r_destats_inc!F62)</f>
        <v/>
      </c>
      <c r="F66" s="87" t="str">
        <f>IF(r_destats_inc!G62="","",r_destats_inc!G62)</f>
        <v/>
      </c>
      <c r="G66" s="87" t="str">
        <f>IF(r_destats_inc!H62="","",r_destats_inc!H62)</f>
        <v/>
      </c>
      <c r="H66" s="87" t="str">
        <f>IF(r_destats_inc!I62="","",r_destats_inc!I62)</f>
        <v/>
      </c>
      <c r="I66" s="88">
        <f>IF(r_destats_inc!J62="","",r_destats_inc!J62)</f>
        <v>0.54568022489547729</v>
      </c>
    </row>
    <row r="67" spans="1:9" x14ac:dyDescent="0.25">
      <c r="A67" s="61" t="str">
        <f>IF(r_destats_inc!B63="","",r_destats_inc!B63)</f>
        <v>Region: North / Centre-West</v>
      </c>
      <c r="B67" s="87">
        <f>IF(r_destats_inc!C63="","",r_destats_inc!C63)</f>
        <v>9.0257816016674042E-2</v>
      </c>
      <c r="C67" s="87" t="str">
        <f>IF(r_destats_inc!D63="","",r_destats_inc!D63)</f>
        <v/>
      </c>
      <c r="D67" s="87">
        <f>IF(r_destats_inc!E63="","",r_destats_inc!E63)</f>
        <v>0.11407096683979034</v>
      </c>
      <c r="E67" s="87">
        <f>IF(r_destats_inc!F63="","",r_destats_inc!F63)</f>
        <v>0.10519144684076309</v>
      </c>
      <c r="F67" s="87">
        <f>IF(r_destats_inc!G63="","",r_destats_inc!G63)</f>
        <v>0.13760729134082794</v>
      </c>
      <c r="G67" s="87">
        <f>IF(r_destats_inc!H63="","",r_destats_inc!H63)</f>
        <v>0.14758644998073578</v>
      </c>
      <c r="H67" s="87">
        <f>IF(r_destats_inc!I63="","",r_destats_inc!I63)</f>
        <v>0.14256289601325989</v>
      </c>
      <c r="I67" s="88">
        <f>IF(r_destats_inc!J63="","",r_destats_inc!J63)</f>
        <v>0.16252709925174713</v>
      </c>
    </row>
    <row r="68" spans="1:9" x14ac:dyDescent="0.25">
      <c r="A68" s="61" t="str">
        <f>IF(r_destats_inc!B64="","",r_destats_inc!B64)</f>
        <v>Region: Northeast</v>
      </c>
      <c r="B68" s="87">
        <f>IF(r_destats_inc!C64="","",r_destats_inc!C64)</f>
        <v>0.13119347393512726</v>
      </c>
      <c r="C68" s="87" t="str">
        <f>IF(r_destats_inc!D64="","",r_destats_inc!D64)</f>
        <v/>
      </c>
      <c r="D68" s="87">
        <f>IF(r_destats_inc!E64="","",r_destats_inc!E64)</f>
        <v>0.11877623945474625</v>
      </c>
      <c r="E68" s="87">
        <f>IF(r_destats_inc!F64="","",r_destats_inc!F64)</f>
        <v>0.13723079860210419</v>
      </c>
      <c r="F68" s="87">
        <f>IF(r_destats_inc!G64="","",r_destats_inc!G64)</f>
        <v>0.11166315525770187</v>
      </c>
      <c r="G68" s="87">
        <f>IF(r_destats_inc!H64="","",r_destats_inc!H64)</f>
        <v>0.10106462240219116</v>
      </c>
      <c r="H68" s="87">
        <f>IF(r_destats_inc!I64="","",r_destats_inc!I64)</f>
        <v>9.5250584185123444E-2</v>
      </c>
      <c r="I68" s="88">
        <f>IF(r_destats_inc!J64="","",r_destats_inc!J64)</f>
        <v>0.12767209112644196</v>
      </c>
    </row>
    <row r="69" spans="1:9" x14ac:dyDescent="0.25">
      <c r="A69" s="61" t="str">
        <f>IF(r_destats_inc!B65="","",r_destats_inc!B65)</f>
        <v>Region: South</v>
      </c>
      <c r="B69" s="87">
        <f>IF(r_destats_inc!C65="","",r_destats_inc!C65)</f>
        <v>0.15222446620464325</v>
      </c>
      <c r="C69" s="87" t="str">
        <f>IF(r_destats_inc!D65="","",r_destats_inc!D65)</f>
        <v/>
      </c>
      <c r="D69" s="87">
        <f>IF(r_destats_inc!E65="","",r_destats_inc!E65)</f>
        <v>0.16111181676387787</v>
      </c>
      <c r="E69" s="87">
        <f>IF(r_destats_inc!F65="","",r_destats_inc!F65)</f>
        <v>0.19017821550369263</v>
      </c>
      <c r="F69" s="87">
        <f>IF(r_destats_inc!G65="","",r_destats_inc!G65)</f>
        <v>0.17482328414916992</v>
      </c>
      <c r="G69" s="87">
        <f>IF(r_destats_inc!H65="","",r_destats_inc!H65)</f>
        <v>0.16854776442050934</v>
      </c>
      <c r="H69" s="87">
        <f>IF(r_destats_inc!I65="","",r_destats_inc!I65)</f>
        <v>0.13825505971908569</v>
      </c>
      <c r="I69" s="88">
        <f>IF(r_destats_inc!J65="","",r_destats_inc!J65)</f>
        <v>0.16495546698570251</v>
      </c>
    </row>
    <row r="70" spans="1:9" x14ac:dyDescent="0.25">
      <c r="A70" s="61" t="str">
        <f>IF(r_destats_inc!B66="","",r_destats_inc!B66)</f>
        <v>Region: Southeast</v>
      </c>
      <c r="B70" s="87">
        <f>IF(r_destats_inc!C66="","",r_destats_inc!C66)</f>
        <v>0.62632423639297485</v>
      </c>
      <c r="C70" s="87" t="str">
        <f>IF(r_destats_inc!D66="","",r_destats_inc!D66)</f>
        <v/>
      </c>
      <c r="D70" s="87">
        <f>IF(r_destats_inc!E66="","",r_destats_inc!E66)</f>
        <v>0.60604095458984375</v>
      </c>
      <c r="E70" s="87">
        <f>IF(r_destats_inc!F66="","",r_destats_inc!F66)</f>
        <v>0.56739956140518188</v>
      </c>
      <c r="F70" s="87">
        <f>IF(r_destats_inc!G66="","",r_destats_inc!G66)</f>
        <v>0.57590627670288086</v>
      </c>
      <c r="G70" s="87">
        <f>IF(r_destats_inc!H66="","",r_destats_inc!H66)</f>
        <v>0.58280116319656372</v>
      </c>
      <c r="H70" s="87">
        <f>IF(r_destats_inc!I66="","",r_destats_inc!I66)</f>
        <v>0.62393146753311157</v>
      </c>
      <c r="I70" s="88">
        <f>IF(r_destats_inc!J66="","",r_destats_inc!J66)</f>
        <v>0.5448453426361084</v>
      </c>
    </row>
    <row r="71" spans="1:9" x14ac:dyDescent="0.25">
      <c r="A71" s="61" t="str">
        <f>IF(r_destats_inc!B67="","",r_destats_inc!B67)</f>
        <v>Religion: Catholic</v>
      </c>
      <c r="B71" s="87" t="str">
        <f>IF(r_destats_inc!C67="","",r_destats_inc!C67)</f>
        <v/>
      </c>
      <c r="C71" s="87" t="str">
        <f>IF(r_destats_inc!D67="","",r_destats_inc!D67)</f>
        <v/>
      </c>
      <c r="D71" s="87" t="str">
        <f>IF(r_destats_inc!E67="","",r_destats_inc!E67)</f>
        <v/>
      </c>
      <c r="E71" s="87" t="str">
        <f>IF(r_destats_inc!F67="","",r_destats_inc!F67)</f>
        <v/>
      </c>
      <c r="F71" s="87" t="str">
        <f>IF(r_destats_inc!G67="","",r_destats_inc!G67)</f>
        <v/>
      </c>
      <c r="G71" s="87">
        <f>IF(r_destats_inc!H67="","",r_destats_inc!H67)</f>
        <v>0.59301102161407471</v>
      </c>
      <c r="H71" s="87" t="str">
        <f>IF(r_destats_inc!I67="","",r_destats_inc!I67)</f>
        <v/>
      </c>
      <c r="I71" s="88">
        <f>IF(r_destats_inc!J67="","",r_destats_inc!J67)</f>
        <v>0.53601068258285522</v>
      </c>
    </row>
    <row r="72" spans="1:9" x14ac:dyDescent="0.25">
      <c r="A72" s="61" t="str">
        <f>IF(r_destats_inc!B68="","",r_destats_inc!B68)</f>
        <v>Religion: No religion</v>
      </c>
      <c r="B72" s="87" t="str">
        <f>IF(r_destats_inc!C68="","",r_destats_inc!C68)</f>
        <v/>
      </c>
      <c r="C72" s="87" t="str">
        <f>IF(r_destats_inc!D68="","",r_destats_inc!D68)</f>
        <v/>
      </c>
      <c r="D72" s="87" t="str">
        <f>IF(r_destats_inc!E68="","",r_destats_inc!E68)</f>
        <v/>
      </c>
      <c r="E72" s="87" t="str">
        <f>IF(r_destats_inc!F68="","",r_destats_inc!F68)</f>
        <v/>
      </c>
      <c r="F72" s="87" t="str">
        <f>IF(r_destats_inc!G68="","",r_destats_inc!G68)</f>
        <v/>
      </c>
      <c r="G72" s="87">
        <f>IF(r_destats_inc!H68="","",r_destats_inc!H68)</f>
        <v>9.5313362777233124E-2</v>
      </c>
      <c r="H72" s="87" t="str">
        <f>IF(r_destats_inc!I68="","",r_destats_inc!I68)</f>
        <v/>
      </c>
      <c r="I72" s="88">
        <f>IF(r_destats_inc!J68="","",r_destats_inc!J68)</f>
        <v>0.14627350866794586</v>
      </c>
    </row>
    <row r="73" spans="1:9" x14ac:dyDescent="0.25">
      <c r="A73" s="61" t="str">
        <f>IF(r_destats_inc!B69="","",r_destats_inc!B69)</f>
        <v>Religion: Other</v>
      </c>
      <c r="B73" s="87" t="str">
        <f>IF(r_destats_inc!C69="","",r_destats_inc!C69)</f>
        <v/>
      </c>
      <c r="C73" s="87" t="str">
        <f>IF(r_destats_inc!D69="","",r_destats_inc!D69)</f>
        <v/>
      </c>
      <c r="D73" s="87" t="str">
        <f>IF(r_destats_inc!E69="","",r_destats_inc!E69)</f>
        <v/>
      </c>
      <c r="E73" s="87" t="str">
        <f>IF(r_destats_inc!F69="","",r_destats_inc!F69)</f>
        <v/>
      </c>
      <c r="F73" s="87" t="str">
        <f>IF(r_destats_inc!G69="","",r_destats_inc!G69)</f>
        <v/>
      </c>
      <c r="G73" s="87">
        <f>IF(r_destats_inc!H69="","",r_destats_inc!H69)</f>
        <v>4.8231847584247589E-2</v>
      </c>
      <c r="H73" s="87" t="str">
        <f>IF(r_destats_inc!I69="","",r_destats_inc!I69)</f>
        <v/>
      </c>
      <c r="I73" s="88">
        <f>IF(r_destats_inc!J69="","",r_destats_inc!J69)</f>
        <v>4.7695882618427277E-2</v>
      </c>
    </row>
    <row r="74" spans="1:9" ht="15.6" thickBot="1" x14ac:dyDescent="0.3">
      <c r="A74" s="62" t="str">
        <f>IF(r_destats_inc!B70="","",r_destats_inc!B70)</f>
        <v>Religion: Protestant</v>
      </c>
      <c r="B74" s="87" t="str">
        <f>IF(r_destats_inc!C70="","",r_destats_inc!C70)</f>
        <v/>
      </c>
      <c r="C74" s="87" t="str">
        <f>IF(r_destats_inc!D70="","",r_destats_inc!D70)</f>
        <v/>
      </c>
      <c r="D74" s="87" t="str">
        <f>IF(r_destats_inc!E70="","",r_destats_inc!E70)</f>
        <v/>
      </c>
      <c r="E74" s="87" t="str">
        <f>IF(r_destats_inc!F70="","",r_destats_inc!F70)</f>
        <v/>
      </c>
      <c r="F74" s="87" t="str">
        <f>IF(r_destats_inc!G70="","",r_destats_inc!G70)</f>
        <v/>
      </c>
      <c r="G74" s="87">
        <f>IF(r_destats_inc!H70="","",r_destats_inc!H70)</f>
        <v>0.26344379782676697</v>
      </c>
      <c r="H74" s="87" t="str">
        <f>IF(r_destats_inc!I70="","",r_destats_inc!I70)</f>
        <v/>
      </c>
      <c r="I74" s="88">
        <f>IF(r_destats_inc!J70="","",r_destats_inc!J70)</f>
        <v>0.27001994848251343</v>
      </c>
    </row>
    <row r="75" spans="1:9" ht="31.2" customHeight="1" thickBot="1" x14ac:dyDescent="0.3">
      <c r="A75" s="137" t="s">
        <v>436</v>
      </c>
      <c r="B75" s="138"/>
      <c r="C75" s="138"/>
      <c r="D75" s="138"/>
      <c r="E75" s="138"/>
      <c r="F75" s="138"/>
      <c r="G75" s="138"/>
      <c r="H75" s="138"/>
      <c r="I75" s="139"/>
    </row>
  </sheetData>
  <mergeCells count="2">
    <mergeCell ref="A1:I1"/>
    <mergeCell ref="A75:I75"/>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3">
    <tabColor theme="1"/>
  </sheetPr>
  <dimension ref="A1:S42"/>
  <sheetViews>
    <sheetView zoomScale="70" zoomScaleNormal="70" zoomScalePageLayoutView="70" workbookViewId="0">
      <pane xSplit="1" ySplit="2" topLeftCell="D3" activePane="bottomRight" state="frozen"/>
      <selection activeCell="Q43" sqref="Q43"/>
      <selection pane="topRight" activeCell="Q43" sqref="Q43"/>
      <selection pane="bottomLeft" activeCell="Q43" sqref="Q43"/>
      <selection pane="bottomRight" activeCell="G2" sqref="G2"/>
    </sheetView>
  </sheetViews>
  <sheetFormatPr baseColWidth="10" defaultColWidth="11" defaultRowHeight="15.6" x14ac:dyDescent="0.3"/>
  <cols>
    <col min="1" max="15" width="12.69921875" style="3" customWidth="1"/>
    <col min="16" max="16" width="49.69921875" style="3" bestFit="1" customWidth="1"/>
    <col min="17" max="18" width="25.69921875" style="3" customWidth="1"/>
  </cols>
  <sheetData>
    <row r="1" spans="1:19" ht="31.2" customHeight="1" x14ac:dyDescent="0.3">
      <c r="A1" s="141" t="s">
        <v>9</v>
      </c>
      <c r="B1" s="141" t="s">
        <v>16</v>
      </c>
      <c r="C1" s="141" t="s">
        <v>23</v>
      </c>
      <c r="D1" s="141" t="s">
        <v>21</v>
      </c>
      <c r="E1" s="141" t="s">
        <v>20</v>
      </c>
      <c r="F1" s="141" t="s">
        <v>15</v>
      </c>
      <c r="G1" s="141"/>
      <c r="H1" s="142" t="s">
        <v>14</v>
      </c>
      <c r="I1" s="142"/>
      <c r="J1" s="142"/>
      <c r="K1" s="142"/>
      <c r="L1" s="140" t="s">
        <v>8</v>
      </c>
      <c r="M1" s="140"/>
      <c r="N1" s="140"/>
      <c r="O1" s="140"/>
      <c r="P1" s="140" t="s">
        <v>7</v>
      </c>
      <c r="Q1" s="141" t="s">
        <v>19</v>
      </c>
      <c r="R1" s="141" t="s">
        <v>18</v>
      </c>
      <c r="S1" s="7"/>
    </row>
    <row r="2" spans="1:19" ht="62.4" x14ac:dyDescent="0.3">
      <c r="A2" s="141"/>
      <c r="B2" s="141"/>
      <c r="C2" s="141"/>
      <c r="D2" s="141"/>
      <c r="E2" s="141"/>
      <c r="F2" s="6" t="s">
        <v>14</v>
      </c>
      <c r="G2" s="6" t="s">
        <v>8</v>
      </c>
      <c r="H2" s="9" t="s">
        <v>10</v>
      </c>
      <c r="I2" s="9" t="s">
        <v>11</v>
      </c>
      <c r="J2" s="9" t="s">
        <v>12</v>
      </c>
      <c r="K2" s="27" t="s">
        <v>13</v>
      </c>
      <c r="L2" s="2" t="s">
        <v>10</v>
      </c>
      <c r="M2" s="2" t="s">
        <v>11</v>
      </c>
      <c r="N2" s="2" t="s">
        <v>12</v>
      </c>
      <c r="O2" s="27" t="s">
        <v>24</v>
      </c>
      <c r="P2" s="140"/>
      <c r="Q2" s="141"/>
      <c r="R2" s="141"/>
      <c r="S2" s="7"/>
    </row>
    <row r="3" spans="1:19" x14ac:dyDescent="0.3">
      <c r="A3" s="9">
        <v>1872</v>
      </c>
      <c r="B3" s="4">
        <v>0.247</v>
      </c>
      <c r="C3" s="18">
        <v>6427647</v>
      </c>
      <c r="D3" s="22">
        <f>B3*C3</f>
        <v>1587628.8089999999</v>
      </c>
      <c r="E3" s="4">
        <f>D3/K3</f>
        <v>0.36740767279371944</v>
      </c>
      <c r="K3" s="9">
        <v>4321164</v>
      </c>
      <c r="O3" s="18">
        <f t="shared" ref="O3:O17" si="0">K3</f>
        <v>4321164</v>
      </c>
      <c r="P3" s="3" t="s">
        <v>22</v>
      </c>
      <c r="Q3" s="20">
        <v>9930478</v>
      </c>
    </row>
    <row r="4" spans="1:19" x14ac:dyDescent="0.3">
      <c r="A4" s="9">
        <v>1886</v>
      </c>
      <c r="C4" s="9"/>
      <c r="G4" s="17">
        <f>Q4*R4/K4</f>
        <v>2.2283339909054459E-2</v>
      </c>
      <c r="K4" s="18">
        <v>5334156.5555555541</v>
      </c>
      <c r="O4" s="18">
        <f t="shared" si="0"/>
        <v>5334156.5555555541</v>
      </c>
      <c r="P4" s="3" t="s">
        <v>25</v>
      </c>
      <c r="Q4" s="20">
        <f>Q3+((Q5-Q3)/18)*14</f>
        <v>13355373.444444444</v>
      </c>
      <c r="R4" s="17">
        <v>8.8999999999999999E-3</v>
      </c>
    </row>
    <row r="5" spans="1:19" x14ac:dyDescent="0.3">
      <c r="A5" s="9">
        <v>1890</v>
      </c>
      <c r="B5" s="4">
        <v>0.25800000000000001</v>
      </c>
      <c r="C5" s="18">
        <v>8375063</v>
      </c>
      <c r="D5" s="22">
        <f>B5*C5</f>
        <v>2160766.2540000002</v>
      </c>
      <c r="E5" s="4">
        <f>D5/K5</f>
        <v>0.38423301549919336</v>
      </c>
      <c r="F5" s="16"/>
      <c r="K5" s="9">
        <v>5623583</v>
      </c>
      <c r="O5" s="18">
        <f t="shared" si="0"/>
        <v>5623583</v>
      </c>
      <c r="P5" s="3" t="str">
        <f>P4</f>
        <v>IBGE (Censo) &amp; Love (1970) Table 1</v>
      </c>
      <c r="Q5" s="20">
        <v>14333915</v>
      </c>
    </row>
    <row r="6" spans="1:19" x14ac:dyDescent="0.3">
      <c r="A6" s="9">
        <v>1894</v>
      </c>
      <c r="C6" s="9"/>
      <c r="F6" s="17">
        <f>Q6*R6/K6</f>
        <v>4.8983224227721264E-2</v>
      </c>
      <c r="K6" s="18">
        <v>6995576.5999999996</v>
      </c>
      <c r="O6" s="18">
        <f t="shared" si="0"/>
        <v>6995576.5999999996</v>
      </c>
      <c r="P6" s="3" t="str">
        <f t="shared" ref="P6:P18" si="1">P5</f>
        <v>IBGE (Censo) &amp; Love (1970) Table 1</v>
      </c>
      <c r="Q6" s="21">
        <f>Q5+((Q8-Q5)/10)*4</f>
        <v>15575722.6</v>
      </c>
      <c r="R6" s="17">
        <v>2.1999999999999999E-2</v>
      </c>
    </row>
    <row r="7" spans="1:19" x14ac:dyDescent="0.3">
      <c r="A7" s="9">
        <v>1898</v>
      </c>
      <c r="C7" s="9"/>
      <c r="F7" s="17">
        <f t="shared" ref="F7:F17" si="2">Q7*R7/K7</f>
        <v>6.2319560189369266E-2</v>
      </c>
      <c r="K7" s="18">
        <v>7286208.5999999996</v>
      </c>
      <c r="O7" s="18">
        <f t="shared" si="0"/>
        <v>7286208.5999999996</v>
      </c>
      <c r="P7" s="3" t="str">
        <f t="shared" si="1"/>
        <v>IBGE (Censo) &amp; Love (1970) Table 1</v>
      </c>
      <c r="Q7" s="21">
        <f>Q5+((Q8-Q5)/10)*8</f>
        <v>16817530.199999999</v>
      </c>
      <c r="R7" s="17">
        <v>2.7E-2</v>
      </c>
    </row>
    <row r="8" spans="1:19" x14ac:dyDescent="0.3">
      <c r="A8" s="9">
        <v>1900</v>
      </c>
      <c r="B8" s="4">
        <v>0.34663787153399994</v>
      </c>
      <c r="C8" s="18">
        <v>9608900</v>
      </c>
      <c r="D8" s="22">
        <f>B8*C8</f>
        <v>3330808.643783052</v>
      </c>
      <c r="E8" s="4">
        <f>D8/K8</f>
        <v>0.42999598171205705</v>
      </c>
      <c r="F8" s="17"/>
      <c r="K8" s="9">
        <v>7746139</v>
      </c>
      <c r="O8" s="18">
        <f t="shared" si="0"/>
        <v>7746139</v>
      </c>
      <c r="P8" s="3" t="str">
        <f t="shared" si="1"/>
        <v>IBGE (Censo) &amp; Love (1970) Table 1</v>
      </c>
      <c r="Q8" s="20">
        <v>17438434</v>
      </c>
    </row>
    <row r="9" spans="1:19" x14ac:dyDescent="0.3">
      <c r="A9" s="9">
        <v>1902</v>
      </c>
      <c r="C9" s="9"/>
      <c r="F9" s="17">
        <f t="shared" si="2"/>
        <v>7.999255340211095E-2</v>
      </c>
      <c r="K9" s="18">
        <v>7972956.3599999994</v>
      </c>
      <c r="O9" s="18">
        <f t="shared" si="0"/>
        <v>7972956.3599999994</v>
      </c>
      <c r="P9" s="3" t="str">
        <f t="shared" si="1"/>
        <v>IBGE (Censo) &amp; Love (1970) Table 1</v>
      </c>
      <c r="Q9" s="21">
        <f>$Q$8+(($Q$15-$Q$8)/20)*2</f>
        <v>18758151.100000001</v>
      </c>
      <c r="R9" s="17">
        <v>3.4000000000000002E-2</v>
      </c>
    </row>
    <row r="10" spans="1:19" ht="16.2" customHeight="1" x14ac:dyDescent="0.3">
      <c r="A10" s="9">
        <v>1906</v>
      </c>
      <c r="C10" s="9"/>
      <c r="F10" s="17">
        <f t="shared" si="2"/>
        <v>3.307996384309711E-2</v>
      </c>
      <c r="K10" s="18">
        <v>9055819.8800000008</v>
      </c>
      <c r="O10" s="18">
        <f t="shared" si="0"/>
        <v>9055819.8800000008</v>
      </c>
      <c r="P10" s="3" t="str">
        <f t="shared" si="1"/>
        <v>IBGE (Censo) &amp; Love (1970) Table 1</v>
      </c>
      <c r="Q10" s="21">
        <f>$Q$8+(($Q$15-$Q$8)/20)*6</f>
        <v>21397585.300000001</v>
      </c>
      <c r="R10" s="17">
        <v>1.4E-2</v>
      </c>
    </row>
    <row r="11" spans="1:19" x14ac:dyDescent="0.3">
      <c r="A11" s="9">
        <v>1910</v>
      </c>
      <c r="C11" s="9"/>
      <c r="F11" s="17">
        <f t="shared" si="2"/>
        <v>6.6383032140050813E-2</v>
      </c>
      <c r="K11" s="18">
        <v>10138683.400000004</v>
      </c>
      <c r="O11" s="18">
        <f t="shared" si="0"/>
        <v>10138683.400000004</v>
      </c>
      <c r="P11" s="3" t="str">
        <f t="shared" si="1"/>
        <v>IBGE (Censo) &amp; Love (1970) Table 1</v>
      </c>
      <c r="Q11" s="21">
        <f>$Q$8+(($Q$15-$Q$8)/20)*10</f>
        <v>24037019.5</v>
      </c>
      <c r="R11" s="17">
        <v>2.8000000000000001E-2</v>
      </c>
    </row>
    <row r="12" spans="1:19" x14ac:dyDescent="0.3">
      <c r="A12" s="9">
        <v>1914</v>
      </c>
      <c r="C12" s="9"/>
      <c r="F12" s="17">
        <f t="shared" si="2"/>
        <v>5.7054066909341915E-2</v>
      </c>
      <c r="K12" s="18">
        <v>11221546.920000007</v>
      </c>
      <c r="O12" s="18">
        <f t="shared" si="0"/>
        <v>11221546.920000007</v>
      </c>
      <c r="P12" s="3" t="str">
        <f t="shared" si="1"/>
        <v>IBGE (Censo) &amp; Love (1970) Table 1</v>
      </c>
      <c r="Q12" s="21">
        <f>$Q$8+(($Q$15-$Q$8)/20)*14</f>
        <v>26676453.700000003</v>
      </c>
      <c r="R12" s="17">
        <v>2.4E-2</v>
      </c>
    </row>
    <row r="13" spans="1:19" x14ac:dyDescent="0.3">
      <c r="A13" s="9">
        <v>1918</v>
      </c>
      <c r="C13" s="9"/>
      <c r="F13" s="17">
        <f t="shared" si="2"/>
        <v>3.5738268049842425E-2</v>
      </c>
      <c r="K13" s="18">
        <v>12304410.440000011</v>
      </c>
      <c r="O13" s="18">
        <f t="shared" si="0"/>
        <v>12304410.440000011</v>
      </c>
      <c r="P13" s="3" t="str">
        <f t="shared" si="1"/>
        <v>IBGE (Censo) &amp; Love (1970) Table 1</v>
      </c>
      <c r="Q13" s="21">
        <f>$Q$8+(($Q$15-$Q$8)/20)*18</f>
        <v>29315887.899999999</v>
      </c>
      <c r="R13" s="17">
        <v>1.4999999999999999E-2</v>
      </c>
    </row>
    <row r="14" spans="1:19" x14ac:dyDescent="0.3">
      <c r="A14" s="9">
        <v>1919</v>
      </c>
      <c r="C14" s="9"/>
      <c r="F14" s="17">
        <f t="shared" si="2"/>
        <v>3.5755998413700196E-2</v>
      </c>
      <c r="G14" s="26"/>
      <c r="K14" s="18">
        <v>12575126.320000011</v>
      </c>
      <c r="O14" s="18">
        <f t="shared" si="0"/>
        <v>12575126.320000011</v>
      </c>
      <c r="P14" s="3" t="str">
        <f t="shared" si="1"/>
        <v>IBGE (Censo) &amp; Love (1970) Table 1</v>
      </c>
      <c r="Q14" s="21">
        <f>$Q$8+(($Q$15-$Q$8)/20)*19</f>
        <v>29975746.450000003</v>
      </c>
      <c r="R14" s="17">
        <v>1.4999999999999999E-2</v>
      </c>
    </row>
    <row r="15" spans="1:19" x14ac:dyDescent="0.3">
      <c r="A15" s="9">
        <v>1920</v>
      </c>
      <c r="B15" s="4">
        <v>0.35059908475599999</v>
      </c>
      <c r="C15" s="18">
        <v>17491632</v>
      </c>
      <c r="D15" s="22">
        <f>B15*C15</f>
        <v>6132550.1700887615</v>
      </c>
      <c r="E15" s="4">
        <f>D15/K15</f>
        <v>0.46200706961756838</v>
      </c>
      <c r="F15" s="17"/>
      <c r="K15" s="9">
        <v>13273715</v>
      </c>
      <c r="O15" s="18">
        <f t="shared" si="0"/>
        <v>13273715</v>
      </c>
      <c r="P15" s="3" t="str">
        <f t="shared" si="1"/>
        <v>IBGE (Censo) &amp; Love (1970) Table 1</v>
      </c>
      <c r="Q15" s="20">
        <v>30635605</v>
      </c>
    </row>
    <row r="16" spans="1:19" x14ac:dyDescent="0.3">
      <c r="A16" s="9">
        <v>1922</v>
      </c>
      <c r="C16" s="9"/>
      <c r="F16" s="17">
        <f t="shared" si="2"/>
        <v>6.933214416275979E-2</v>
      </c>
      <c r="K16" s="18">
        <v>13408348.379999999</v>
      </c>
      <c r="O16" s="18">
        <f t="shared" si="0"/>
        <v>13408348.379999999</v>
      </c>
      <c r="P16" s="3" t="str">
        <f t="shared" si="1"/>
        <v>IBGE (Censo) &amp; Love (1970) Table 1</v>
      </c>
      <c r="Q16" s="21">
        <f>$Q$15+(($Q$22-$Q$15)/30)*2</f>
        <v>32056191.133333333</v>
      </c>
      <c r="R16" s="17">
        <v>2.9000000000000001E-2</v>
      </c>
    </row>
    <row r="17" spans="1:18" x14ac:dyDescent="0.3">
      <c r="A17" s="9">
        <v>1926</v>
      </c>
      <c r="C17" s="9"/>
      <c r="F17" s="17">
        <f t="shared" si="2"/>
        <v>5.5227374628560963E-2</v>
      </c>
      <c r="K17" s="18">
        <v>14533360.739999998</v>
      </c>
      <c r="O17" s="18">
        <f t="shared" si="0"/>
        <v>14533360.739999998</v>
      </c>
      <c r="P17" s="3" t="str">
        <f t="shared" si="1"/>
        <v>IBGE (Censo) &amp; Love (1970) Table 1</v>
      </c>
      <c r="Q17" s="21">
        <f>$Q$15+(($Q$22-$Q$15)/30)*6</f>
        <v>34897363.399999999</v>
      </c>
      <c r="R17" s="17">
        <v>2.3E-2</v>
      </c>
    </row>
    <row r="18" spans="1:18" x14ac:dyDescent="0.3">
      <c r="A18" s="9">
        <v>1930</v>
      </c>
      <c r="C18" s="9"/>
      <c r="F18" s="17">
        <f>Q18*R18/K18</f>
        <v>0.13737675806179381</v>
      </c>
      <c r="K18" s="18">
        <v>15658373.099999998</v>
      </c>
      <c r="O18" s="18">
        <f>K18</f>
        <v>15658373.099999998</v>
      </c>
      <c r="P18" s="3" t="str">
        <f t="shared" si="1"/>
        <v>IBGE (Censo) &amp; Love (1970) Table 1</v>
      </c>
      <c r="Q18" s="21">
        <f>$Q$15+(($Q$22-$Q$15)/30)*10</f>
        <v>37738535.666666664</v>
      </c>
      <c r="R18" s="17">
        <v>5.7000000000000002E-2</v>
      </c>
    </row>
    <row r="19" spans="1:18" x14ac:dyDescent="0.3">
      <c r="A19" s="30">
        <v>1934</v>
      </c>
      <c r="C19" s="30"/>
      <c r="F19" s="17"/>
      <c r="G19" s="28">
        <f>M19/O19</f>
        <v>0.10077986197784795</v>
      </c>
      <c r="K19" s="31"/>
      <c r="L19" s="11">
        <f>M19/N19</f>
        <v>0.74944842869396711</v>
      </c>
      <c r="M19" s="32">
        <v>1992949</v>
      </c>
      <c r="N19" s="14">
        <v>2659221</v>
      </c>
      <c r="O19" s="31">
        <f>O20*(O21/O25)</f>
        <v>19775270.186796471</v>
      </c>
      <c r="P19" s="3" t="s">
        <v>111</v>
      </c>
      <c r="Q19" s="33"/>
      <c r="R19" s="17"/>
    </row>
    <row r="20" spans="1:18" x14ac:dyDescent="0.3">
      <c r="A20" s="1">
        <v>1945</v>
      </c>
      <c r="B20"/>
      <c r="C20" s="9"/>
      <c r="D20"/>
      <c r="E20"/>
      <c r="F20" s="28">
        <f>I20/K20</f>
        <v>0.23959463532248343</v>
      </c>
      <c r="G20" s="28">
        <f>M20/O20</f>
        <v>0.23658268561121837</v>
      </c>
      <c r="H20" s="11">
        <f>I20/J20</f>
        <v>0.83122392959964742</v>
      </c>
      <c r="I20" s="15">
        <v>6200805</v>
      </c>
      <c r="J20" s="15">
        <v>7459849</v>
      </c>
      <c r="K20" s="15">
        <v>25880400</v>
      </c>
      <c r="L20" s="11">
        <f>M20/N20</f>
        <v>0.81641778904938489</v>
      </c>
      <c r="M20" s="15">
        <v>6122864</v>
      </c>
      <c r="N20" s="15">
        <v>7499670</v>
      </c>
      <c r="O20" s="15">
        <v>25880440</v>
      </c>
      <c r="P20" s="10" t="s">
        <v>17</v>
      </c>
      <c r="Q20" s="21">
        <f>$Q$15+(($Q$22-$Q$15)/30)*25</f>
        <v>48392931.666666672</v>
      </c>
      <c r="R20" s="19">
        <v>0.13400000000000001</v>
      </c>
    </row>
    <row r="21" spans="1:18" x14ac:dyDescent="0.3">
      <c r="A21" s="1">
        <v>1947</v>
      </c>
      <c r="B21"/>
      <c r="C21" s="9"/>
      <c r="D21"/>
      <c r="E21"/>
      <c r="F21" s="28"/>
      <c r="G21" s="28">
        <f>M21/O21</f>
        <v>9.7166923253879781E-2</v>
      </c>
      <c r="H21" s="23"/>
      <c r="I21" s="13"/>
      <c r="J21" s="13"/>
      <c r="K21" s="13"/>
      <c r="L21" s="11">
        <f t="shared" ref="L21:L41" si="3">M21/N21</f>
        <v>0.42473871610520814</v>
      </c>
      <c r="M21" s="15">
        <v>2635680</v>
      </c>
      <c r="N21" s="15">
        <v>6205415</v>
      </c>
      <c r="O21" s="15">
        <v>27125280</v>
      </c>
      <c r="P21" s="10" t="s">
        <v>17</v>
      </c>
      <c r="Q21" s="21">
        <f>$Q$15+(($Q$22-$Q$15)/30)*27</f>
        <v>49813517.799999997</v>
      </c>
    </row>
    <row r="22" spans="1:18" x14ac:dyDescent="0.3">
      <c r="A22" s="1">
        <v>1950</v>
      </c>
      <c r="B22" s="12">
        <v>0.49309999999999998</v>
      </c>
      <c r="C22" s="18">
        <v>30132791</v>
      </c>
      <c r="D22" s="22">
        <f>B22*C22</f>
        <v>14858479.2421</v>
      </c>
      <c r="E22" s="4">
        <f>D22/K22</f>
        <v>0.51048558270369293</v>
      </c>
      <c r="F22" s="28">
        <f>I22/K22</f>
        <v>0.28361231969700301</v>
      </c>
      <c r="G22" s="28">
        <f>M22/O22</f>
        <v>0.28292268134743509</v>
      </c>
      <c r="H22" s="11">
        <f>I22/J22</f>
        <v>0.72063479925053786</v>
      </c>
      <c r="I22" s="15">
        <v>8254979</v>
      </c>
      <c r="J22" s="15">
        <v>11455149</v>
      </c>
      <c r="K22" s="15">
        <v>29106560</v>
      </c>
      <c r="L22" s="11">
        <f t="shared" si="3"/>
        <v>0.71888248681880962</v>
      </c>
      <c r="M22" s="15">
        <v>8234906</v>
      </c>
      <c r="N22" s="15">
        <v>11455149</v>
      </c>
      <c r="O22" s="15">
        <v>29106560</v>
      </c>
      <c r="P22" s="10" t="s">
        <v>17</v>
      </c>
      <c r="Q22" s="20">
        <v>51944397</v>
      </c>
      <c r="R22" s="17">
        <v>0.159</v>
      </c>
    </row>
    <row r="23" spans="1:18" x14ac:dyDescent="0.3">
      <c r="A23" s="1">
        <v>1954</v>
      </c>
      <c r="B23" s="8"/>
      <c r="C23" s="9"/>
      <c r="D23" s="8"/>
      <c r="E23" s="8"/>
      <c r="F23" s="29"/>
      <c r="G23" s="28">
        <f>M23/O23</f>
        <v>0.31494827075617998</v>
      </c>
      <c r="H23" s="23"/>
      <c r="I23" s="13"/>
      <c r="J23" s="13"/>
      <c r="K23" s="13"/>
      <c r="L23" s="11">
        <f t="shared" si="3"/>
        <v>0.65480723625723658</v>
      </c>
      <c r="M23" s="15">
        <v>9890604</v>
      </c>
      <c r="N23" s="15">
        <v>15104604</v>
      </c>
      <c r="O23" s="15">
        <v>31403900</v>
      </c>
      <c r="P23" s="10" t="s">
        <v>17</v>
      </c>
      <c r="Q23" s="21">
        <f>$Q$22+(($Q$26-$Q$22)/10)*4</f>
        <v>59563575.399999999</v>
      </c>
    </row>
    <row r="24" spans="1:18" x14ac:dyDescent="0.3">
      <c r="A24" s="1">
        <v>1955</v>
      </c>
      <c r="B24" s="8"/>
      <c r="C24" s="9"/>
      <c r="D24" s="8"/>
      <c r="E24" s="8"/>
      <c r="F24" s="28">
        <f>I24/K24</f>
        <v>0.27482886287731512</v>
      </c>
      <c r="G24" s="28"/>
      <c r="H24" s="11">
        <f>I24/J24</f>
        <v>0.59678981760184147</v>
      </c>
      <c r="I24" s="15">
        <v>9097014</v>
      </c>
      <c r="J24" s="15">
        <v>15243246</v>
      </c>
      <c r="K24" s="15">
        <v>33100650</v>
      </c>
      <c r="L24" s="11"/>
      <c r="M24" s="13"/>
      <c r="N24" s="13"/>
      <c r="O24" s="13"/>
      <c r="P24" s="10" t="s">
        <v>17</v>
      </c>
      <c r="Q24" s="21">
        <f>$Q$22+(($Q$26-$Q$22)/10)*5</f>
        <v>61468370</v>
      </c>
      <c r="R24" s="19">
        <v>0.156</v>
      </c>
    </row>
    <row r="25" spans="1:18" x14ac:dyDescent="0.3">
      <c r="A25" s="1">
        <v>1958</v>
      </c>
      <c r="B25" s="8"/>
      <c r="C25" s="9"/>
      <c r="D25" s="8"/>
      <c r="E25" s="8"/>
      <c r="F25" s="28"/>
      <c r="G25" s="28">
        <f>M25/O25</f>
        <v>0.35715886939571151</v>
      </c>
      <c r="H25" s="23"/>
      <c r="I25" s="13"/>
      <c r="J25" s="13"/>
      <c r="K25" s="13"/>
      <c r="L25" s="11">
        <f t="shared" si="3"/>
        <v>0.99201940192928606</v>
      </c>
      <c r="M25" s="15">
        <v>12678997</v>
      </c>
      <c r="N25" s="15">
        <v>12780997</v>
      </c>
      <c r="O25" s="15">
        <v>35499600</v>
      </c>
      <c r="P25" s="10" t="s">
        <v>17</v>
      </c>
      <c r="Q25" s="21">
        <f>$Q$22+(($Q$26-$Q$22)/10)*8</f>
        <v>67182753.799999997</v>
      </c>
      <c r="R25" s="17"/>
    </row>
    <row r="26" spans="1:18" x14ac:dyDescent="0.3">
      <c r="A26" s="1">
        <v>1960</v>
      </c>
      <c r="B26" s="5">
        <v>0.60519999999999996</v>
      </c>
      <c r="C26" s="18">
        <v>40179608</v>
      </c>
      <c r="D26" s="22">
        <f>B26*C26</f>
        <v>24316698.761599999</v>
      </c>
      <c r="E26" s="4">
        <f>D26/K26</f>
        <v>0.64578981259992241</v>
      </c>
      <c r="F26" s="28">
        <f>I26/K26</f>
        <v>0.33426162287341121</v>
      </c>
      <c r="G26" s="28"/>
      <c r="H26" s="11">
        <f>I26/J26</f>
        <v>0.80975906581677592</v>
      </c>
      <c r="I26" s="15">
        <v>12586354</v>
      </c>
      <c r="J26" s="15">
        <v>15543332</v>
      </c>
      <c r="K26" s="15">
        <v>37654200</v>
      </c>
      <c r="L26" s="11"/>
      <c r="M26" s="13"/>
      <c r="N26" s="13"/>
      <c r="O26" s="13"/>
      <c r="P26" s="10" t="s">
        <v>17</v>
      </c>
      <c r="Q26" s="20">
        <v>70992343</v>
      </c>
      <c r="R26" s="17">
        <v>0.18099999999999999</v>
      </c>
    </row>
    <row r="27" spans="1:18" x14ac:dyDescent="0.3">
      <c r="A27" s="1">
        <v>1962</v>
      </c>
      <c r="B27" s="8"/>
      <c r="C27" s="9"/>
      <c r="D27" s="8"/>
      <c r="E27" s="8"/>
      <c r="F27" s="28"/>
      <c r="G27" s="28">
        <f t="shared" ref="G27:G32" si="4">M27/O27</f>
        <v>0.36857142785735425</v>
      </c>
      <c r="H27" s="23"/>
      <c r="I27" s="13"/>
      <c r="J27" s="13"/>
      <c r="K27" s="13"/>
      <c r="L27" s="11">
        <f t="shared" si="3"/>
        <v>0.79590602696433299</v>
      </c>
      <c r="M27" s="15">
        <v>14747221</v>
      </c>
      <c r="N27" s="15">
        <v>18528847</v>
      </c>
      <c r="O27" s="15">
        <v>40011840</v>
      </c>
      <c r="P27" s="10" t="s">
        <v>17</v>
      </c>
      <c r="R27" s="10"/>
    </row>
    <row r="28" spans="1:18" x14ac:dyDescent="0.3">
      <c r="A28" s="1">
        <v>1966</v>
      </c>
      <c r="B28" s="8"/>
      <c r="C28" s="9"/>
      <c r="D28" s="8"/>
      <c r="E28" s="8"/>
      <c r="F28" s="28"/>
      <c r="G28" s="28">
        <f t="shared" si="4"/>
        <v>0.38409273924752685</v>
      </c>
      <c r="H28" s="23"/>
      <c r="I28" s="13"/>
      <c r="J28" s="13"/>
      <c r="K28" s="13"/>
      <c r="L28" s="11">
        <f t="shared" si="3"/>
        <v>0.77211605837626063</v>
      </c>
      <c r="M28" s="15">
        <v>17285556</v>
      </c>
      <c r="N28" s="15">
        <v>22387251</v>
      </c>
      <c r="O28" s="15">
        <v>45003600</v>
      </c>
      <c r="P28" s="10" t="s">
        <v>17</v>
      </c>
      <c r="R28" s="10"/>
    </row>
    <row r="29" spans="1:18" x14ac:dyDescent="0.3">
      <c r="A29" s="1">
        <v>1970</v>
      </c>
      <c r="B29" s="12">
        <v>0.67031386298037066</v>
      </c>
      <c r="C29" s="18">
        <v>53824626</v>
      </c>
      <c r="D29" s="22">
        <f>B29*C29</f>
        <v>36079392.977533698</v>
      </c>
      <c r="E29" s="4">
        <f>D29/O29</f>
        <v>0.6903931360896014</v>
      </c>
      <c r="F29" s="28"/>
      <c r="G29" s="28">
        <f t="shared" si="4"/>
        <v>0.42931236987937055</v>
      </c>
      <c r="H29" s="23"/>
      <c r="I29" s="13"/>
      <c r="J29" s="13"/>
      <c r="K29" s="13"/>
      <c r="L29" s="11">
        <f t="shared" si="3"/>
        <v>0.77454369612713669</v>
      </c>
      <c r="M29" s="15">
        <v>22435521</v>
      </c>
      <c r="N29" s="15">
        <v>28966114</v>
      </c>
      <c r="O29" s="15">
        <v>52259200</v>
      </c>
      <c r="P29" s="10" t="s">
        <v>17</v>
      </c>
      <c r="Q29" s="14"/>
      <c r="R29" s="10"/>
    </row>
    <row r="30" spans="1:18" x14ac:dyDescent="0.3">
      <c r="A30" s="1">
        <v>1978</v>
      </c>
      <c r="B30" s="8"/>
      <c r="C30" s="18"/>
      <c r="D30" s="8"/>
      <c r="E30" s="8"/>
      <c r="F30" s="28"/>
      <c r="G30" s="28">
        <f t="shared" si="4"/>
        <v>0.55529258639466628</v>
      </c>
      <c r="H30" s="23"/>
      <c r="I30" s="13"/>
      <c r="J30" s="13"/>
      <c r="K30" s="13"/>
      <c r="L30" s="11">
        <f t="shared" si="3"/>
        <v>0.81748426433415922</v>
      </c>
      <c r="M30" s="15">
        <v>37629180</v>
      </c>
      <c r="N30" s="15">
        <v>46030464</v>
      </c>
      <c r="O30" s="15">
        <v>67764600</v>
      </c>
      <c r="P30" s="10" t="s">
        <v>17</v>
      </c>
      <c r="Q30" s="14"/>
      <c r="R30" s="10"/>
    </row>
    <row r="31" spans="1:18" x14ac:dyDescent="0.3">
      <c r="A31" s="1">
        <v>1982</v>
      </c>
      <c r="B31" s="12">
        <v>0.76695878067800005</v>
      </c>
      <c r="C31" s="18">
        <v>77490836.727272734</v>
      </c>
      <c r="D31" s="22">
        <f>B31*C31</f>
        <v>59432277.650067084</v>
      </c>
      <c r="E31" s="4">
        <f>D31/O31</f>
        <v>0.78113823435177188</v>
      </c>
      <c r="F31" s="28"/>
      <c r="G31" s="28">
        <f t="shared" si="4"/>
        <v>0.6370165947726335</v>
      </c>
      <c r="H31" s="23"/>
      <c r="I31" s="13"/>
      <c r="J31" s="13"/>
      <c r="K31" s="13"/>
      <c r="L31" s="11">
        <f t="shared" si="3"/>
        <v>0.82326759873023525</v>
      </c>
      <c r="M31" s="15">
        <v>48466898</v>
      </c>
      <c r="N31" s="15">
        <v>58871378</v>
      </c>
      <c r="O31" s="15">
        <v>76084200</v>
      </c>
      <c r="P31" s="10" t="s">
        <v>17</v>
      </c>
      <c r="Q31" s="14"/>
      <c r="R31" s="10"/>
    </row>
    <row r="32" spans="1:18" x14ac:dyDescent="0.3">
      <c r="A32" s="1">
        <v>1986</v>
      </c>
      <c r="B32" s="12">
        <v>0.79723994533999998</v>
      </c>
      <c r="C32" s="18">
        <v>85644706.181818202</v>
      </c>
      <c r="D32" s="22">
        <f>B32*C32</f>
        <v>68279380.875053108</v>
      </c>
      <c r="E32" s="4">
        <f t="shared" ref="E32:E39" si="5">D32/O32</f>
        <v>0.81786542943299068</v>
      </c>
      <c r="F32" s="28"/>
      <c r="G32" s="28">
        <f t="shared" si="4"/>
        <v>0.70422095694955944</v>
      </c>
      <c r="H32" s="23"/>
      <c r="I32" s="13"/>
      <c r="J32" s="13"/>
      <c r="K32" s="13"/>
      <c r="L32" s="11">
        <f t="shared" si="3"/>
        <v>0.84999999277109928</v>
      </c>
      <c r="M32" s="15">
        <v>58791788</v>
      </c>
      <c r="N32" s="15">
        <v>69166810</v>
      </c>
      <c r="O32" s="15">
        <v>83484860</v>
      </c>
      <c r="P32" s="10" t="s">
        <v>17</v>
      </c>
      <c r="Q32" s="14"/>
      <c r="R32" s="10"/>
    </row>
    <row r="33" spans="1:18" x14ac:dyDescent="0.3">
      <c r="A33" s="1">
        <v>1989</v>
      </c>
      <c r="B33" s="12">
        <v>0.80919007029900003</v>
      </c>
      <c r="C33" s="9">
        <v>91760108.272727281</v>
      </c>
      <c r="D33" s="22">
        <f t="shared" ref="D33:D40" si="6">B33*C33</f>
        <v>74251368.463852048</v>
      </c>
      <c r="E33" s="4">
        <f>D33/K33</f>
        <v>0.8152696528942478</v>
      </c>
      <c r="F33" s="28">
        <f>I33/K33</f>
        <v>0.79363428325228735</v>
      </c>
      <c r="G33" s="28"/>
      <c r="H33" s="11">
        <f>I33/J33</f>
        <v>0.88067203593681553</v>
      </c>
      <c r="I33" s="15">
        <v>72280909</v>
      </c>
      <c r="J33" s="15">
        <v>82074718</v>
      </c>
      <c r="K33" s="15">
        <v>91075840</v>
      </c>
      <c r="L33" s="11"/>
      <c r="M33" s="13"/>
      <c r="N33" s="13"/>
      <c r="O33" s="13"/>
      <c r="P33" s="10" t="s">
        <v>17</v>
      </c>
      <c r="Q33" s="11">
        <f>J33/K33</f>
        <v>0.90116893788736951</v>
      </c>
      <c r="R33" s="10"/>
    </row>
    <row r="34" spans="1:18" x14ac:dyDescent="0.3">
      <c r="A34" s="1">
        <v>1990</v>
      </c>
      <c r="B34" s="12">
        <v>0.81331527327800002</v>
      </c>
      <c r="C34" s="9">
        <v>93798575.63636364</v>
      </c>
      <c r="D34" s="22">
        <f t="shared" si="6"/>
        <v>76287814.176776245</v>
      </c>
      <c r="E34" s="4">
        <f>D34/O34</f>
        <v>0.82364040029029861</v>
      </c>
      <c r="F34" s="28"/>
      <c r="G34" s="28">
        <f t="shared" ref="G34:G41" si="7">M34/O34</f>
        <v>0.76567212666611384</v>
      </c>
      <c r="H34" s="23"/>
      <c r="I34" s="13"/>
      <c r="J34" s="13"/>
      <c r="K34" s="13"/>
      <c r="L34" s="11">
        <f t="shared" si="3"/>
        <v>0.84610679526433075</v>
      </c>
      <c r="M34" s="15">
        <v>70918635</v>
      </c>
      <c r="N34" s="15">
        <v>83817593</v>
      </c>
      <c r="O34" s="15">
        <v>92622720</v>
      </c>
      <c r="P34" s="10" t="s">
        <v>17</v>
      </c>
      <c r="Q34" s="11"/>
      <c r="R34" s="10"/>
    </row>
    <row r="35" spans="1:18" x14ac:dyDescent="0.3">
      <c r="A35" s="1">
        <v>1994</v>
      </c>
      <c r="B35" s="8"/>
      <c r="C35" s="8">
        <v>106368600.77777778</v>
      </c>
      <c r="D35" s="22"/>
      <c r="E35" s="4"/>
      <c r="F35" s="28">
        <f t="shared" ref="F35:F41" si="8">I35/K35</f>
        <v>0.76850806980193875</v>
      </c>
      <c r="G35" s="28">
        <f t="shared" si="7"/>
        <v>0.79875209614094878</v>
      </c>
      <c r="H35" s="11">
        <f>I35/J35</f>
        <v>0.84932903304895124</v>
      </c>
      <c r="I35" s="15">
        <v>77971676</v>
      </c>
      <c r="J35" s="15">
        <v>91803851</v>
      </c>
      <c r="K35" s="15">
        <v>101458500</v>
      </c>
      <c r="L35" s="11">
        <f t="shared" si="3"/>
        <v>0.82240928240959488</v>
      </c>
      <c r="M35" s="15">
        <v>77950257</v>
      </c>
      <c r="N35" s="15">
        <v>94782803</v>
      </c>
      <c r="O35" s="15">
        <v>97590050</v>
      </c>
      <c r="P35" s="10" t="s">
        <v>17</v>
      </c>
      <c r="Q35" s="11">
        <f>J35/K35</f>
        <v>0.90484139820714871</v>
      </c>
      <c r="R35" s="10"/>
    </row>
    <row r="36" spans="1:18" x14ac:dyDescent="0.3">
      <c r="A36" s="1">
        <v>1998</v>
      </c>
      <c r="B36" s="12">
        <v>0.86191467924700005</v>
      </c>
      <c r="C36" s="9">
        <v>116900158.55555555</v>
      </c>
      <c r="D36" s="22">
        <f t="shared" si="6"/>
        <v>100757962.66533512</v>
      </c>
      <c r="E36" s="4">
        <f>D36/O36</f>
        <v>0.98011147335245308</v>
      </c>
      <c r="F36" s="28">
        <f t="shared" si="8"/>
        <v>0.81026948999730108</v>
      </c>
      <c r="G36" s="28">
        <f t="shared" si="7"/>
        <v>0.81025289507885179</v>
      </c>
      <c r="H36" s="11">
        <f t="shared" ref="H36:H41" si="9">I36/J36</f>
        <v>0.78507950348887634</v>
      </c>
      <c r="I36" s="15">
        <v>83297773</v>
      </c>
      <c r="J36" s="15">
        <v>106101067</v>
      </c>
      <c r="K36" s="15">
        <v>102802554</v>
      </c>
      <c r="L36" s="11">
        <f t="shared" si="3"/>
        <v>0.7850634244799819</v>
      </c>
      <c r="M36" s="15">
        <v>83296067</v>
      </c>
      <c r="N36" s="15">
        <v>106101067</v>
      </c>
      <c r="O36" s="15">
        <v>102802554</v>
      </c>
      <c r="P36" s="10" t="s">
        <v>17</v>
      </c>
      <c r="Q36" s="11">
        <f t="shared" ref="Q36:Q41" si="10">J36/K36</f>
        <v>1.0320859051809161</v>
      </c>
      <c r="R36" s="10"/>
    </row>
    <row r="37" spans="1:18" x14ac:dyDescent="0.3">
      <c r="A37" s="1">
        <v>2002</v>
      </c>
      <c r="B37" s="12">
        <v>0.88142083303899998</v>
      </c>
      <c r="C37" s="9">
        <v>124589271.2</v>
      </c>
      <c r="D37" s="22">
        <f t="shared" si="6"/>
        <v>109815579.20882589</v>
      </c>
      <c r="E37" s="4">
        <f t="shared" si="5"/>
        <v>0.94792604567845962</v>
      </c>
      <c r="F37" s="28">
        <f t="shared" si="8"/>
        <v>0.79124418584255596</v>
      </c>
      <c r="G37" s="28">
        <f t="shared" si="7"/>
        <v>0.68365449541165302</v>
      </c>
      <c r="H37" s="11">
        <f t="shared" si="9"/>
        <v>0.7953231048682835</v>
      </c>
      <c r="I37" s="15">
        <v>91664259</v>
      </c>
      <c r="J37" s="15">
        <v>115254113</v>
      </c>
      <c r="K37" s="15">
        <v>115848256</v>
      </c>
      <c r="L37" s="11">
        <f t="shared" si="3"/>
        <v>0.68717878207088368</v>
      </c>
      <c r="M37" s="15">
        <v>79200181</v>
      </c>
      <c r="N37" s="15">
        <v>115254113</v>
      </c>
      <c r="O37" s="15">
        <v>115848256</v>
      </c>
      <c r="P37" s="10" t="s">
        <v>17</v>
      </c>
      <c r="Q37" s="11">
        <f t="shared" si="10"/>
        <v>0.99487136862897618</v>
      </c>
      <c r="R37" s="10"/>
    </row>
    <row r="38" spans="1:18" x14ac:dyDescent="0.3">
      <c r="A38" s="1">
        <v>2006</v>
      </c>
      <c r="B38" s="12">
        <v>0.89521350137900002</v>
      </c>
      <c r="C38" s="9">
        <v>134701717.59999999</v>
      </c>
      <c r="D38" s="22">
        <f t="shared" si="6"/>
        <v>120586796.25446126</v>
      </c>
      <c r="E38" s="4">
        <f t="shared" si="5"/>
        <v>0.96144351415099838</v>
      </c>
      <c r="F38" s="28">
        <f t="shared" si="8"/>
        <v>0.81323603480146445</v>
      </c>
      <c r="G38" s="28">
        <f t="shared" si="7"/>
        <v>0.83540531549751229</v>
      </c>
      <c r="H38" s="11">
        <f t="shared" si="9"/>
        <v>0.81006594218558603</v>
      </c>
      <c r="I38" s="15">
        <v>101998221</v>
      </c>
      <c r="J38" s="15">
        <v>125913479</v>
      </c>
      <c r="K38" s="15">
        <v>125422653</v>
      </c>
      <c r="L38" s="11">
        <f t="shared" si="3"/>
        <v>0.83271994012673844</v>
      </c>
      <c r="M38" s="15">
        <v>104778751</v>
      </c>
      <c r="N38" s="15">
        <v>125827119</v>
      </c>
      <c r="O38" s="15">
        <v>125422653</v>
      </c>
      <c r="P38" s="10" t="s">
        <v>17</v>
      </c>
      <c r="Q38" s="11">
        <f t="shared" si="10"/>
        <v>1.0039133759991508</v>
      </c>
      <c r="R38" s="10"/>
    </row>
    <row r="39" spans="1:18" x14ac:dyDescent="0.3">
      <c r="A39" s="1">
        <v>2010</v>
      </c>
      <c r="B39" s="12">
        <v>0.90900000000000003</v>
      </c>
      <c r="C39" s="9">
        <v>144814164</v>
      </c>
      <c r="D39" s="22">
        <f t="shared" si="6"/>
        <v>131636075.07600001</v>
      </c>
      <c r="E39" s="4">
        <f t="shared" si="5"/>
        <v>0.95439840030402456</v>
      </c>
      <c r="F39" s="28">
        <f t="shared" si="8"/>
        <v>0.77292292746468994</v>
      </c>
      <c r="G39" s="28">
        <f t="shared" si="7"/>
        <v>0.80618579822697012</v>
      </c>
      <c r="H39" s="11">
        <f t="shared" si="9"/>
        <v>0.78499603912046079</v>
      </c>
      <c r="I39" s="15">
        <v>106605942</v>
      </c>
      <c r="J39" s="15">
        <v>135804433</v>
      </c>
      <c r="K39" s="15">
        <v>137925708</v>
      </c>
      <c r="L39" s="11">
        <f t="shared" si="3"/>
        <v>0.81877847831373807</v>
      </c>
      <c r="M39" s="15">
        <v>111193747</v>
      </c>
      <c r="N39" s="15">
        <v>135804433</v>
      </c>
      <c r="O39" s="15">
        <v>137925708</v>
      </c>
      <c r="P39" s="10" t="s">
        <v>17</v>
      </c>
      <c r="Q39" s="11">
        <f t="shared" si="10"/>
        <v>0.9846201623268086</v>
      </c>
      <c r="R39" s="10"/>
    </row>
    <row r="40" spans="1:18" x14ac:dyDescent="0.3">
      <c r="A40" s="1">
        <v>2014</v>
      </c>
      <c r="B40" s="12">
        <v>0.9173</v>
      </c>
      <c r="C40" s="24">
        <v>155985846</v>
      </c>
      <c r="D40" s="22">
        <f t="shared" si="6"/>
        <v>143085816.53580001</v>
      </c>
      <c r="E40" s="4">
        <f>D40/O40</f>
        <v>0.9488243751839649</v>
      </c>
      <c r="F40" s="28">
        <f t="shared" si="8"/>
        <v>0.74722438375804956</v>
      </c>
      <c r="G40" s="28">
        <f t="shared" si="7"/>
        <v>0.75085953707581454</v>
      </c>
      <c r="H40" s="11">
        <f t="shared" si="9"/>
        <v>0.78898478895572466</v>
      </c>
      <c r="I40" s="15">
        <v>112683879</v>
      </c>
      <c r="J40" s="15">
        <v>142821358</v>
      </c>
      <c r="K40" s="15">
        <v>150803268</v>
      </c>
      <c r="L40" s="11">
        <f t="shared" si="3"/>
        <v>0.80598823710058753</v>
      </c>
      <c r="M40" s="15">
        <v>113232072</v>
      </c>
      <c r="N40" s="15">
        <v>140488492</v>
      </c>
      <c r="O40" s="15">
        <v>150803268</v>
      </c>
      <c r="P40" s="10" t="s">
        <v>17</v>
      </c>
      <c r="Q40" s="11">
        <f t="shared" si="10"/>
        <v>0.94707070936950788</v>
      </c>
      <c r="R40" s="10"/>
    </row>
    <row r="41" spans="1:18" x14ac:dyDescent="0.3">
      <c r="A41" s="1">
        <v>2018</v>
      </c>
      <c r="B41" s="5">
        <f>1-0.069</f>
        <v>0.93100000000000005</v>
      </c>
      <c r="C41" s="25">
        <v>163987490</v>
      </c>
      <c r="D41" s="22">
        <f>B41*C41</f>
        <v>152672353.19</v>
      </c>
      <c r="E41" s="4">
        <f>D41/O41</f>
        <v>0.99941280699197721</v>
      </c>
      <c r="F41" s="28">
        <f t="shared" si="8"/>
        <v>0.76828346390262603</v>
      </c>
      <c r="G41" s="28">
        <f t="shared" si="7"/>
        <v>0.76662674357599303</v>
      </c>
      <c r="H41" s="11">
        <f t="shared" si="9"/>
        <v>0.79673836026333567</v>
      </c>
      <c r="I41" s="15">
        <v>117364560</v>
      </c>
      <c r="J41" s="15">
        <v>147306275</v>
      </c>
      <c r="K41" s="15">
        <v>152762054</v>
      </c>
      <c r="L41" s="11">
        <f t="shared" si="3"/>
        <v>0.7950202800254097</v>
      </c>
      <c r="M41" s="15">
        <v>117111476</v>
      </c>
      <c r="N41" s="15">
        <v>147306275</v>
      </c>
      <c r="O41" s="15">
        <v>152762054</v>
      </c>
      <c r="P41" s="10" t="s">
        <v>17</v>
      </c>
      <c r="Q41" s="11">
        <f t="shared" si="10"/>
        <v>0.96428577086296574</v>
      </c>
      <c r="R41" s="10"/>
    </row>
    <row r="42" spans="1:18" x14ac:dyDescent="0.3">
      <c r="Q42" s="4">
        <f>AVERAGE(Q33:Q41)</f>
        <v>0.96660720355785545</v>
      </c>
      <c r="R42" s="10"/>
    </row>
  </sheetData>
  <mergeCells count="11">
    <mergeCell ref="A1:A2"/>
    <mergeCell ref="E1:E2"/>
    <mergeCell ref="F1:G1"/>
    <mergeCell ref="B1:B2"/>
    <mergeCell ref="D1:D2"/>
    <mergeCell ref="C1:C2"/>
    <mergeCell ref="P1:P2"/>
    <mergeCell ref="Q1:Q2"/>
    <mergeCell ref="R1:R2"/>
    <mergeCell ref="H1:K1"/>
    <mergeCell ref="L1:O1"/>
  </mergeCells>
  <phoneticPr fontId="7" type="noConversion"/>
  <hyperlinks>
    <hyperlink ref="P21:P41" r:id="rId1" display="https://www.idea.int/"/>
    <hyperlink ref="P20" r:id="rId2" display="https://www.idea.int/"/>
  </hyperlinks>
  <pageMargins left="0.7" right="0.7" top="0.75" bottom="0.75" header="0.3" footer="0.3"/>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sheetPr>
  <dimension ref="A1:E9"/>
  <sheetViews>
    <sheetView workbookViewId="0">
      <selection activeCell="Q43" sqref="Q43"/>
    </sheetView>
  </sheetViews>
  <sheetFormatPr baseColWidth="10" defaultColWidth="8.69921875" defaultRowHeight="15.6" x14ac:dyDescent="0.3"/>
  <sheetData>
    <row r="1" spans="1:5" x14ac:dyDescent="0.3">
      <c r="B1" t="s">
        <v>27</v>
      </c>
      <c r="C1" t="s">
        <v>28</v>
      </c>
      <c r="D1" t="s">
        <v>29</v>
      </c>
      <c r="E1" t="s">
        <v>30</v>
      </c>
    </row>
    <row r="2" spans="1:5" x14ac:dyDescent="0.3">
      <c r="A2">
        <v>1989</v>
      </c>
      <c r="B2">
        <v>0.17180000000000001</v>
      </c>
      <c r="C2">
        <v>0.18919999999999998</v>
      </c>
      <c r="D2">
        <v>0.57069999999999999</v>
      </c>
      <c r="E2">
        <v>6.8300000000000083E-2</v>
      </c>
    </row>
    <row r="3" spans="1:5" x14ac:dyDescent="0.3">
      <c r="A3">
        <v>1994</v>
      </c>
      <c r="B3">
        <v>0.27</v>
      </c>
      <c r="C3">
        <v>3.2000000000000001E-2</v>
      </c>
      <c r="D3">
        <v>0.65400000000000003</v>
      </c>
      <c r="E3">
        <v>4.4000000000000004E-2</v>
      </c>
    </row>
    <row r="4" spans="1:5" x14ac:dyDescent="0.3">
      <c r="A4">
        <v>1998</v>
      </c>
      <c r="B4">
        <v>0.317</v>
      </c>
      <c r="C4">
        <v>0.11</v>
      </c>
      <c r="D4">
        <v>0.55200000000000005</v>
      </c>
      <c r="E4">
        <v>2.1000000000000085E-2</v>
      </c>
    </row>
    <row r="5" spans="1:5" x14ac:dyDescent="0.3">
      <c r="A5">
        <v>2002</v>
      </c>
      <c r="B5">
        <v>0.46439999999999998</v>
      </c>
      <c r="C5">
        <v>0.29830000000000001</v>
      </c>
      <c r="D5">
        <v>0.23190000000000002</v>
      </c>
      <c r="E5">
        <v>5.4000000000000627E-3</v>
      </c>
    </row>
    <row r="6" spans="1:5" x14ac:dyDescent="0.3">
      <c r="A6">
        <v>2006</v>
      </c>
      <c r="B6">
        <v>0.48609999999999998</v>
      </c>
      <c r="C6">
        <v>9.4899999999999998E-2</v>
      </c>
      <c r="D6">
        <v>0.41639999999999999</v>
      </c>
      <c r="E6">
        <v>2.6000000000000511E-3</v>
      </c>
    </row>
    <row r="7" spans="1:5" x14ac:dyDescent="0.3">
      <c r="A7">
        <v>2010</v>
      </c>
      <c r="B7">
        <v>0.46909999999999996</v>
      </c>
      <c r="C7">
        <v>0.20199999999999999</v>
      </c>
      <c r="D7">
        <v>0.3261</v>
      </c>
      <c r="E7">
        <v>2.8000000000000112E-3</v>
      </c>
    </row>
    <row r="8" spans="1:5" x14ac:dyDescent="0.3">
      <c r="A8">
        <v>2014</v>
      </c>
      <c r="B8">
        <v>0.41590000000000005</v>
      </c>
      <c r="C8">
        <v>0.23480000000000001</v>
      </c>
      <c r="D8">
        <v>0.34299999999999997</v>
      </c>
      <c r="E8">
        <v>6.2999999999999549E-3</v>
      </c>
    </row>
    <row r="9" spans="1:5" x14ac:dyDescent="0.3">
      <c r="A9">
        <v>2018</v>
      </c>
      <c r="B9">
        <v>0.2928</v>
      </c>
      <c r="C9">
        <v>0.14050000000000001</v>
      </c>
      <c r="D9">
        <v>0.54549999999999998</v>
      </c>
      <c r="E9">
        <v>2.1199999999999903E-2</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1"/>
  </sheetPr>
  <dimension ref="A1:C9"/>
  <sheetViews>
    <sheetView workbookViewId="0">
      <selection activeCell="Q43" sqref="Q43"/>
    </sheetView>
  </sheetViews>
  <sheetFormatPr baseColWidth="10" defaultColWidth="8.69921875" defaultRowHeight="15.6" x14ac:dyDescent="0.3"/>
  <sheetData>
    <row r="1" spans="1:3" x14ac:dyDescent="0.3">
      <c r="A1" t="s">
        <v>26</v>
      </c>
      <c r="B1" t="s">
        <v>28</v>
      </c>
      <c r="C1" t="s">
        <v>29</v>
      </c>
    </row>
    <row r="2" spans="1:3" x14ac:dyDescent="0.3">
      <c r="A2">
        <v>1989</v>
      </c>
      <c r="B2">
        <v>0.47000000000000591</v>
      </c>
      <c r="C2">
        <v>0.52999999999999414</v>
      </c>
    </row>
    <row r="3" spans="1:3" x14ac:dyDescent="0.3">
      <c r="A3">
        <v>1994</v>
      </c>
      <c r="B3">
        <v>0.33210332103319329</v>
      </c>
      <c r="C3">
        <v>0.66789667896680671</v>
      </c>
    </row>
    <row r="4" spans="1:3" x14ac:dyDescent="0.3">
      <c r="A4">
        <v>1998</v>
      </c>
      <c r="B4">
        <v>0.37382075471699217</v>
      </c>
      <c r="C4">
        <v>0.62617924528300783</v>
      </c>
    </row>
    <row r="5" spans="1:3" x14ac:dyDescent="0.3">
      <c r="A5">
        <v>2002</v>
      </c>
      <c r="B5">
        <v>0.61300000000000954</v>
      </c>
      <c r="C5">
        <v>0.38699999999999046</v>
      </c>
    </row>
    <row r="6" spans="1:3" x14ac:dyDescent="0.3">
      <c r="A6">
        <v>2006</v>
      </c>
      <c r="B6">
        <v>0.60829999999997897</v>
      </c>
      <c r="C6">
        <v>0.39170000000002103</v>
      </c>
    </row>
    <row r="7" spans="1:3" x14ac:dyDescent="0.3">
      <c r="A7">
        <v>2010</v>
      </c>
      <c r="B7">
        <v>0.56050000000001743</v>
      </c>
      <c r="C7">
        <v>0.43949999999998257</v>
      </c>
    </row>
    <row r="8" spans="1:3" x14ac:dyDescent="0.3">
      <c r="A8">
        <v>2014</v>
      </c>
      <c r="B8">
        <v>0.51640000000000474</v>
      </c>
      <c r="C8">
        <v>0.48359999999999526</v>
      </c>
    </row>
    <row r="9" spans="1:3" x14ac:dyDescent="0.3">
      <c r="A9">
        <v>2018</v>
      </c>
      <c r="B9">
        <v>0.44869999999999999</v>
      </c>
      <c r="C9">
        <v>0.55130000000000001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1"/>
  </sheetPr>
  <dimension ref="A1:F9"/>
  <sheetViews>
    <sheetView workbookViewId="0">
      <selection activeCell="Q43" sqref="Q43"/>
    </sheetView>
  </sheetViews>
  <sheetFormatPr baseColWidth="10" defaultColWidth="8.69921875" defaultRowHeight="15.6" x14ac:dyDescent="0.3"/>
  <sheetData>
    <row r="1" spans="1:6" x14ac:dyDescent="0.3">
      <c r="A1" t="s">
        <v>26</v>
      </c>
      <c r="B1" t="s">
        <v>27</v>
      </c>
      <c r="C1" t="s">
        <v>166</v>
      </c>
      <c r="D1" t="s">
        <v>167</v>
      </c>
      <c r="E1" t="s">
        <v>28</v>
      </c>
      <c r="F1" t="s">
        <v>29</v>
      </c>
    </row>
    <row r="2" spans="1:6" x14ac:dyDescent="0.3">
      <c r="A2" s="18">
        <v>1990</v>
      </c>
      <c r="B2" s="95">
        <v>6.9721115537848599E-2</v>
      </c>
      <c r="C2" s="95">
        <v>0.21713147410358566</v>
      </c>
      <c r="D2" s="95">
        <v>7.370517928286853E-2</v>
      </c>
      <c r="E2" s="95">
        <v>0.20318725099601598</v>
      </c>
      <c r="F2" s="95">
        <v>0.43625498007968133</v>
      </c>
    </row>
    <row r="3" spans="1:6" x14ac:dyDescent="0.3">
      <c r="A3" s="18">
        <v>1994</v>
      </c>
      <c r="B3" s="95">
        <v>9.5516569200779722E-2</v>
      </c>
      <c r="C3" s="95">
        <v>0.20857699805068225</v>
      </c>
      <c r="D3" s="95">
        <v>0.12085769980506822</v>
      </c>
      <c r="E3" s="95">
        <v>0.18908382066276799</v>
      </c>
      <c r="F3" s="95">
        <v>0.38596491228070179</v>
      </c>
    </row>
    <row r="4" spans="1:6" x14ac:dyDescent="0.3">
      <c r="A4" s="18">
        <v>1998</v>
      </c>
      <c r="B4" s="95">
        <v>0.11500974658869395</v>
      </c>
      <c r="C4" s="95">
        <v>0.1617933723196881</v>
      </c>
      <c r="D4" s="95">
        <v>0.19298245614035087</v>
      </c>
      <c r="E4" s="95">
        <v>0.17738791423001946</v>
      </c>
      <c r="F4" s="95">
        <v>0.35282651072124749</v>
      </c>
    </row>
    <row r="5" spans="1:6" x14ac:dyDescent="0.3">
      <c r="A5" s="18">
        <v>2002</v>
      </c>
      <c r="B5" s="95">
        <v>0.17738791423001948</v>
      </c>
      <c r="C5" s="95">
        <v>0.14814814814814814</v>
      </c>
      <c r="D5" s="95">
        <v>0.1364522417153996</v>
      </c>
      <c r="E5" s="95">
        <v>0.2124756335282651</v>
      </c>
      <c r="F5" s="95">
        <v>0.32553606237816757</v>
      </c>
    </row>
    <row r="6" spans="1:6" x14ac:dyDescent="0.3">
      <c r="A6" s="18">
        <v>2006</v>
      </c>
      <c r="B6" s="95">
        <v>0.1617933723196881</v>
      </c>
      <c r="C6" s="95">
        <v>0.17348927875243664</v>
      </c>
      <c r="D6" s="95">
        <v>0.12670565302144249</v>
      </c>
      <c r="E6" s="95">
        <v>0.24756335282651068</v>
      </c>
      <c r="F6" s="95">
        <v>0.29044834307992196</v>
      </c>
    </row>
    <row r="7" spans="1:6" x14ac:dyDescent="0.3">
      <c r="A7" s="18">
        <v>2010</v>
      </c>
      <c r="B7" s="95">
        <v>0.17153996101364519</v>
      </c>
      <c r="C7" s="95">
        <v>0.15204678362573099</v>
      </c>
      <c r="D7" s="95">
        <v>0.10526315789473684</v>
      </c>
      <c r="E7" s="95">
        <v>0.26315789473684204</v>
      </c>
      <c r="F7" s="95">
        <v>0.30799220272904482</v>
      </c>
    </row>
    <row r="8" spans="1:6" x14ac:dyDescent="0.3">
      <c r="A8" s="18">
        <v>2014</v>
      </c>
      <c r="B8" s="95">
        <v>0.13502935420743639</v>
      </c>
      <c r="C8" s="95">
        <v>0.12915851272015655</v>
      </c>
      <c r="D8" s="95">
        <v>0.10567514677103718</v>
      </c>
      <c r="E8" s="95">
        <v>0.33268101761252439</v>
      </c>
      <c r="F8" s="95">
        <v>0.29745596868884538</v>
      </c>
    </row>
    <row r="9" spans="1:6" x14ac:dyDescent="0.3">
      <c r="A9" s="18">
        <v>2018</v>
      </c>
      <c r="B9" s="95">
        <v>0.10916179337231968</v>
      </c>
      <c r="C9" s="95">
        <v>6.6276803118908378E-2</v>
      </c>
      <c r="D9" s="95">
        <v>5.6530214424951264E-2</v>
      </c>
      <c r="E9" s="95">
        <v>0.33333333333333326</v>
      </c>
      <c r="F9" s="95">
        <v>0.43469785575048731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Graphiques</vt:lpstr>
      </vt:variant>
      <vt:variant>
        <vt:i4>60</vt:i4>
      </vt:variant>
    </vt:vector>
  </HeadingPairs>
  <TitlesOfParts>
    <vt:vector size="79" baseType="lpstr">
      <vt:lpstr>Contents</vt:lpstr>
      <vt:lpstr>TA1</vt:lpstr>
      <vt:lpstr>TA2</vt:lpstr>
      <vt:lpstr>TA3</vt:lpstr>
      <vt:lpstr>TA4</vt:lpstr>
      <vt:lpstr>r_votinghistory</vt:lpstr>
      <vt:lpstr>r_elec</vt:lpstr>
      <vt:lpstr>r_elec2</vt:lpstr>
      <vt:lpstr>r_elec_parl</vt:lpstr>
      <vt:lpstr>r_gic</vt:lpstr>
      <vt:lpstr>r_votes</vt:lpstr>
      <vt:lpstr>r_coef</vt:lpstr>
      <vt:lpstr>r_error</vt:lpstr>
      <vt:lpstr>r_reason</vt:lpstr>
      <vt:lpstr>r_destats</vt:lpstr>
      <vt:lpstr>r_destats_inc</vt:lpstr>
      <vt:lpstr>r_comp</vt:lpstr>
      <vt:lpstr>r_vote_cses</vt:lpstr>
      <vt:lpstr>r_votediff_cses</vt:lpstr>
      <vt:lpstr>F1</vt:lpstr>
      <vt:lpstr>F2</vt:lpstr>
      <vt:lpstr>F3</vt:lpstr>
      <vt:lpstr>F4</vt:lpstr>
      <vt:lpstr>F5</vt:lpstr>
      <vt:lpstr>F6</vt:lpstr>
      <vt:lpstr>F7</vt:lpstr>
      <vt:lpstr>F8</vt:lpstr>
      <vt:lpstr>F9</vt:lpstr>
      <vt:lpstr>F10</vt:lpstr>
      <vt:lpstr>F11</vt:lpstr>
      <vt:lpstr>F12</vt:lpstr>
      <vt:lpstr>F1b</vt:lpstr>
      <vt:lpstr>F2b</vt:lpstr>
      <vt:lpstr>F3b</vt:lpstr>
      <vt:lpstr>F4b</vt:lpstr>
      <vt:lpstr>F5b</vt:lpstr>
      <vt:lpstr>F6b</vt:lpstr>
      <vt:lpstr>F7b</vt:lpstr>
      <vt:lpstr>F8b</vt:lpstr>
      <vt:lpstr>F9b</vt:lpstr>
      <vt:lpstr>F10b</vt:lpstr>
      <vt:lpstr>F11b</vt:lpstr>
      <vt:lpstr>F12b</vt:lpstr>
      <vt:lpstr>FA1</vt:lpstr>
      <vt:lpstr>FA2</vt:lpstr>
      <vt:lpstr>FA3</vt:lpstr>
      <vt:lpstr>FA4</vt:lpstr>
      <vt:lpstr>FA5</vt:lpstr>
      <vt:lpstr>FA6</vt:lpstr>
      <vt:lpstr>FA7</vt:lpstr>
      <vt:lpstr>FA8</vt:lpstr>
      <vt:lpstr>FA9</vt:lpstr>
      <vt:lpstr>FA10</vt:lpstr>
      <vt:lpstr>FA11</vt:lpstr>
      <vt:lpstr>FA12</vt:lpstr>
      <vt:lpstr>FA13</vt:lpstr>
      <vt:lpstr>FA14</vt:lpstr>
      <vt:lpstr>FA15</vt:lpstr>
      <vt:lpstr>FA16</vt:lpstr>
      <vt:lpstr>FA17</vt:lpstr>
      <vt:lpstr>FA18</vt:lpstr>
      <vt:lpstr>FA19</vt:lpstr>
      <vt:lpstr>FA20</vt:lpstr>
      <vt:lpstr>FA21</vt:lpstr>
      <vt:lpstr>FB1</vt:lpstr>
      <vt:lpstr>FB2</vt:lpstr>
      <vt:lpstr>FB3</vt:lpstr>
      <vt:lpstr>FB4</vt:lpstr>
      <vt:lpstr>FB5</vt:lpstr>
      <vt:lpstr>FB6</vt:lpstr>
      <vt:lpstr>FB7</vt:lpstr>
      <vt:lpstr>FC1</vt:lpstr>
      <vt:lpstr>FC2</vt:lpstr>
      <vt:lpstr>FC3</vt:lpstr>
      <vt:lpstr>FC4</vt:lpstr>
      <vt:lpstr>FC5</vt:lpstr>
      <vt:lpstr>FC6</vt:lpstr>
      <vt:lpstr>FC7</vt:lpstr>
      <vt:lpstr>F10old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dc:creator>
  <cp:lastModifiedBy>Amory Gethin</cp:lastModifiedBy>
  <cp:lastPrinted>2020-12-11T18:58:09Z</cp:lastPrinted>
  <dcterms:created xsi:type="dcterms:W3CDTF">2020-02-17T16:48:22Z</dcterms:created>
  <dcterms:modified xsi:type="dcterms:W3CDTF">2020-12-11T18:58:24Z</dcterms:modified>
</cp:coreProperties>
</file>